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360" windowHeight="4395" tabRatio="910" activeTab="0"/>
  </bookViews>
  <sheets>
    <sheet name="довідка" sheetId="1" r:id="rId1"/>
  </sheets>
  <definedNames>
    <definedName name="Z_83696220_61F1_11D2_B370_00609733A099_.wvu.PrintTitles" localSheetId="0" hidden="1">'довідка'!$5:$6</definedName>
    <definedName name="В68">#REF!</definedName>
    <definedName name="_xlnm.Print_Titles" localSheetId="0">'довідка'!$5:$6</definedName>
    <definedName name="_xlnm.Print_Area" localSheetId="0">'довідка'!$A$1:$H$127</definedName>
  </definedNames>
  <calcPr fullCalcOnLoad="1"/>
</workbook>
</file>

<file path=xl/sharedStrings.xml><?xml version="1.0" encoding="utf-8"?>
<sst xmlns="http://schemas.openxmlformats.org/spreadsheetml/2006/main" count="123" uniqueCount="112">
  <si>
    <t xml:space="preserve"> </t>
  </si>
  <si>
    <t xml:space="preserve">  Довідка</t>
  </si>
  <si>
    <t>про виконання бюджету Мурованокуриловецького району</t>
  </si>
  <si>
    <t>Найменування показника</t>
  </si>
  <si>
    <t>Видатки</t>
  </si>
  <si>
    <t>Державне управління</t>
  </si>
  <si>
    <t>Органи місцевого самоврядування</t>
  </si>
  <si>
    <t>Освіта</t>
  </si>
  <si>
    <t>Молодіжні програми</t>
  </si>
  <si>
    <t>Житлово-комунальне господарство</t>
  </si>
  <si>
    <t>Засоби масової інформації</t>
  </si>
  <si>
    <t>Фізична культура і спорт</t>
  </si>
  <si>
    <t>Будівництво</t>
  </si>
  <si>
    <t>Видатки, не віднесені до основних груп</t>
  </si>
  <si>
    <t>РАЗОМ ВИДАТКІВ</t>
  </si>
  <si>
    <t>Національна оборона</t>
  </si>
  <si>
    <t>Г.М.Власова</t>
  </si>
  <si>
    <t>Спеціальний фонд</t>
  </si>
  <si>
    <t>Власні надходження бюджетних установ</t>
  </si>
  <si>
    <t>Фінансова підтримка громадських організацій інвалідів і ветеранів</t>
  </si>
  <si>
    <t>Всього видатків</t>
  </si>
  <si>
    <t xml:space="preserve"> Начальник фінансового управління </t>
  </si>
  <si>
    <t>Пожежна охорона</t>
  </si>
  <si>
    <t>Транспорт, дорожнє господарство , зв"язок</t>
  </si>
  <si>
    <t>Забезпечення діяльності народних  депутатів</t>
  </si>
  <si>
    <t>Інші субвенції</t>
  </si>
  <si>
    <t>Професійна пожежна охорона</t>
  </si>
  <si>
    <t>Допомога у зв'язку з вагітністю і пологами</t>
  </si>
  <si>
    <t>Державна соціальна допомога малозабезпеченим сім'ям</t>
  </si>
  <si>
    <t>Цільові фонди</t>
  </si>
  <si>
    <t>Видатки не віднесені до основних груп</t>
  </si>
  <si>
    <t>Кошти,що передаються із загального фонду бюджету до бюджету розвитку</t>
  </si>
  <si>
    <t>Кошти,що передаються до районного бюджету</t>
  </si>
  <si>
    <t>Допомога на дітей одиноким матерям</t>
  </si>
  <si>
    <t>Допомога на догляд за інвалідом першої чи другої групи внаслідок психічного розладу</t>
  </si>
  <si>
    <t>Компенсаційні виплати на пільговий проїзд автомобільним транспортом окремим категоріям громадян</t>
  </si>
  <si>
    <t>Дотації вирівнювання, що передаються з районного бюджету</t>
  </si>
  <si>
    <t>Разом загальний та спеціальний фонд</t>
  </si>
  <si>
    <t>Державна соціальна допомога інвалідам з дитинства та дітям-інвалідам</t>
  </si>
  <si>
    <t>Запобігання та ліквідація надзвичайних ситуацій та наслідків стихійного лиха</t>
  </si>
  <si>
    <t>Телебачення і радіомовлення</t>
  </si>
  <si>
    <t>Охорона здоров'я</t>
  </si>
  <si>
    <t>Інші видатки на соціальний захист</t>
  </si>
  <si>
    <t>Компенсаційні виплати за пільговий проїзд окремих категорій громадян на залізничному транспоті</t>
  </si>
  <si>
    <t>Транспорт</t>
  </si>
  <si>
    <t>Разом загальний і спеціальний фонд</t>
  </si>
  <si>
    <t xml:space="preserve">Інші видатки </t>
  </si>
  <si>
    <t>Дотація житлово-комунальному господарству</t>
  </si>
  <si>
    <t>Комбінати комунальних підприємств</t>
  </si>
  <si>
    <t xml:space="preserve">Додаткова дотація з державного бюджету місцевим бюджетам, що пов'язана з виконанням річних розрахункових обсягів доходів  </t>
  </si>
  <si>
    <t>Додаткова дотація з державного бюджету на запровадження з 1вересня 2004року мінімальної зарплати</t>
  </si>
  <si>
    <t>Сільське і лісове господарство,рибне господарство та мисливство</t>
  </si>
  <si>
    <t>Землеустрій</t>
  </si>
  <si>
    <t>Інші послуги,пов'язані з економічною діяльністю</t>
  </si>
  <si>
    <t>Резервний фонд</t>
  </si>
  <si>
    <t>Уточнений план на звітний період</t>
  </si>
  <si>
    <t>% виконання до плану звітного періоду</t>
  </si>
  <si>
    <t>% виконання до плану на рік</t>
  </si>
  <si>
    <t>Відхилення до плану на рік</t>
  </si>
  <si>
    <t xml:space="preserve">  Уточнений план на рік</t>
  </si>
  <si>
    <t>Програми і заходи в галузі сільського господарства</t>
  </si>
  <si>
    <t>Водопровідно-каналізаційне господарство</t>
  </si>
  <si>
    <t xml:space="preserve">Тимчасова державна допомога дітям </t>
  </si>
  <si>
    <t>Проведення навчально-тренувальних зборів і змагань</t>
  </si>
  <si>
    <t>Пільги на медичне обслуговування громадянам, які постраждали внаслідок Чорнобильської катастрофи</t>
  </si>
  <si>
    <t>Фінансова підтримка спортивних споруд</t>
  </si>
  <si>
    <t>Додаткова дотація з державного бюджету на вирівнювання фінансової забезпеченості мясцевих бюджетів</t>
  </si>
  <si>
    <t xml:space="preserve">Компенсаційні виплати інвалідам на бензин, ремонт, техобслуговування автотранспорту та транспортне обслуговування </t>
  </si>
  <si>
    <t>Субвенції</t>
  </si>
  <si>
    <t>Інші послуги, пов'язані з економічною діяльністю</t>
  </si>
  <si>
    <t>Соціальний захист та соціальне забезпеченя</t>
  </si>
  <si>
    <t xml:space="preserve">Інші пільги ветеранам війни, особам, на яких поширюється чинність Закону Украєни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</si>
  <si>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ветеранам військової служби та органів внутрішніх справ  </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</si>
  <si>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на  придбання твердого палива та скрапленого газу </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</si>
  <si>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</si>
  <si>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</si>
  <si>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</si>
  <si>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</si>
  <si>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 xml:space="preserve">Допомога на догляд за дитиною віком до 3 років </t>
  </si>
  <si>
    <t xml:space="preserve">Допомога на дітей, над якими встановлено опіку чи піклування </t>
  </si>
  <si>
    <t>Допомога при усиновленні дитини</t>
  </si>
  <si>
    <t>Субсидії населенню для відшкодування витрат на придбання твердого та рідкого пічного побутового палива та скрапленого газу</t>
  </si>
  <si>
    <t>Субсидії населенню для відшкодування витрат на оплату житлово-комунальних послуг</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</si>
  <si>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</si>
  <si>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Витрати на поховання учасників бойових дій</t>
  </si>
  <si>
    <t>Територіальні центри і відділення соціальної допомоги на дому</t>
  </si>
  <si>
    <t>Встановлення телефонів інвалідам І чи ІІ груп</t>
  </si>
  <si>
    <t>Благоустрій міст, сіл, селищ</t>
  </si>
  <si>
    <t>Культура і мистецтво</t>
  </si>
  <si>
    <t>Періодичні видання (газети та журнали)</t>
  </si>
  <si>
    <t>Утримання та навчально-тренувальна робота дитячо-юнацьких спортивних шкiл (які підпорядковані громадським організаціям фізкультурно-спортивної спрямованості)</t>
  </si>
  <si>
    <t>Транспорт, дорожнє господарство, зв"язок, телекомунікації та інформатика</t>
  </si>
  <si>
    <t xml:space="preserve">Проведення виборів народних депутатів Верховної ради АРК, місцевих рад та сільських, селищних,міських голів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</si>
  <si>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</si>
  <si>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Субвенція з місцевого бюджету державному бюджету на виконання програм соціально-економічного та культурного розвитку регіонів</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</si>
  <si>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</si>
  <si>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придбання твердого палива та скрапленого газу</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</si>
  <si>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культуру,частиною другою статті 30 Закону України "Про бібліотеки та бібліотечну справу",абзацом першим частини четвертої статті 57 Закону України "Про освіту",на безоплатне користування житлом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</si>
  <si>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культуру,частиною другою статті 30 Закону України "Про бібліотеки та бібліотечну справу",абзацом першим частини четвертої статті 57 Закону України "Про освіту",на придбання твердого пічного побутового палива </t>
  </si>
  <si>
    <t>Пільги багатодітним сім'ям на житлово-комунальні послуги</t>
  </si>
  <si>
    <t>Пільги багатодітним сім'ям на придбання твердого палива</t>
  </si>
  <si>
    <t>Допомога при народженні дитини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</si>
  <si>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стороньої допомоги</t>
  </si>
  <si>
    <t>Центри соціальної реабілітації дітей інвалідів; центри професійної реабілітації інвалідів</t>
  </si>
  <si>
    <t>Субвенція на проведення видатків, що враховуються при визначенні обсягу міжбюджетних трансфертів</t>
  </si>
  <si>
    <t>Субвенція на проведення видатків, що не враховуються при визначенні обсягу міжбюджетних трансфертів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</si>
  <si>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</si>
  <si>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Соціальний захист та соціальне забезпечення</t>
  </si>
  <si>
    <t>Сільське господарство</t>
  </si>
  <si>
    <t>станом на 01.08.2011р.</t>
  </si>
  <si>
    <t>Фактично виконано станом на 01.08.2011 року</t>
  </si>
  <si>
    <t>Інші додаткові дотації</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</si>
</sst>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к.&quot;;\-#,##0\ &quot;к.&quot;"/>
    <numFmt numFmtId="173" formatCode="#,##0\ &quot;к.&quot;;[Red]\-#,##0\ &quot;к.&quot;"/>
    <numFmt numFmtId="174" formatCode="#,##0.00\ &quot;к.&quot;;\-#,##0.00\ &quot;к.&quot;"/>
    <numFmt numFmtId="175" formatCode="#,##0.00\ &quot;к.&quot;;[Red]\-#,##0.00\ &quot;к.&quot;"/>
    <numFmt numFmtId="176" formatCode="_-* #,##0\ &quot;к.&quot;_-;\-* #,##0\ &quot;к.&quot;_-;_-* &quot;-&quot;\ &quot;к.&quot;_-;_-@_-"/>
    <numFmt numFmtId="177" formatCode="_-* #,##0\ _к_._-;\-* #,##0\ _к_._-;_-* &quot;-&quot;\ _к_._-;_-@_-"/>
    <numFmt numFmtId="178" formatCode="_-* #,##0.00\ &quot;к.&quot;_-;\-* #,##0.00\ &quot;к.&quot;_-;_-* &quot;-&quot;??\ &quot;к.&quot;_-;_-@_-"/>
    <numFmt numFmtId="179" formatCode="_-* #,##0.00\ _к_._-;\-* #,##0.00\ _к_._-;_-* &quot;-&quot;??\ _к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Red]#,##0"/>
    <numFmt numFmtId="189" formatCode="00"/>
    <numFmt numFmtId="190" formatCode="000000"/>
    <numFmt numFmtId="191" formatCode="#,##0_ ;[Red]\-#,##0\ "/>
    <numFmt numFmtId="192" formatCode="0.0"/>
    <numFmt numFmtId="193" formatCode="0."/>
    <numFmt numFmtId="194" formatCode="000"/>
    <numFmt numFmtId="195" formatCode="#,##0.0"/>
    <numFmt numFmtId="196" formatCode="#,##0\ &quot;F&quot;;\-#,##0\ &quot;F&quot;"/>
    <numFmt numFmtId="197" formatCode="#,##0\ &quot;F&quot;;[Red]\-#,##0\ &quot;F&quot;"/>
    <numFmt numFmtId="198" formatCode="#,##0.00\ &quot;F&quot;;\-#,##0.00\ &quot;F&quot;"/>
    <numFmt numFmtId="199" formatCode="#,##0.00\ &quot;F&quot;;[Red]\-#,##0.00\ &quot;F&quot;"/>
    <numFmt numFmtId="200" formatCode="_-* #,##0\ &quot;F&quot;_-;\-* #,##0\ &quot;F&quot;_-;_-* &quot;-&quot;\ &quot;F&quot;_-;_-@_-"/>
    <numFmt numFmtId="201" formatCode="_-* #,##0\ _F_-;\-* #,##0\ _F_-;_-* &quot;-&quot;\ _F_-;_-@_-"/>
    <numFmt numFmtId="202" formatCode="_-* #,##0.00\ &quot;F&quot;_-;\-* #,##0.00\ &quot;F&quot;_-;_-* &quot;-&quot;??\ &quot;F&quot;_-;_-@_-"/>
    <numFmt numFmtId="203" formatCode="_-* #,##0.00\ _F_-;\-* #,##0.00\ _F_-;_-* &quot;-&quot;??\ _F_-;_-@_-"/>
  </numFmts>
  <fonts count="31">
    <font>
      <sz val="10"/>
      <name val="Arial Cyr"/>
      <family val="0"/>
    </font>
    <font>
      <b/>
      <sz val="10"/>
      <name val="Arial Cyr"/>
      <family val="0"/>
    </font>
    <font>
      <i/>
      <sz val="10"/>
      <name val="Arial Cyr"/>
      <family val="0"/>
    </font>
    <font>
      <b/>
      <i/>
      <sz val="10"/>
      <name val="Arial Cyr"/>
      <family val="0"/>
    </font>
    <font>
      <b/>
      <sz val="12"/>
      <name val="Times New Roman Cyr"/>
      <family val="0"/>
    </font>
    <font>
      <sz val="12"/>
      <name val="Times New Roman Cyr"/>
      <family val="0"/>
    </font>
    <font>
      <b/>
      <sz val="16"/>
      <name val="Times New Roman Cyr"/>
      <family val="1"/>
    </font>
    <font>
      <sz val="27"/>
      <name val="Times New Roman Cyr"/>
      <family val="1"/>
    </font>
    <font>
      <sz val="12"/>
      <name val="Arial Cyr"/>
      <family val="2"/>
    </font>
    <font>
      <b/>
      <sz val="12"/>
      <name val="Arial Cyr"/>
      <family val="2"/>
    </font>
    <font>
      <b/>
      <sz val="27"/>
      <name val="Arial Cyr"/>
      <family val="2"/>
    </font>
    <font>
      <b/>
      <i/>
      <sz val="16"/>
      <name val="Arial Cyr"/>
      <family val="2"/>
    </font>
    <font>
      <b/>
      <i/>
      <sz val="12"/>
      <name val="Arial Cyr"/>
      <family val="2"/>
    </font>
    <font>
      <i/>
      <sz val="10"/>
      <color indexed="21"/>
      <name val="Arial Cyr"/>
      <family val="2"/>
    </font>
    <font>
      <sz val="10"/>
      <color indexed="21"/>
      <name val="Arial Cyr"/>
      <family val="2"/>
    </font>
    <font>
      <b/>
      <i/>
      <sz val="15"/>
      <name val="Arial Cyr"/>
      <family val="0"/>
    </font>
    <font>
      <u val="single"/>
      <sz val="7.5"/>
      <color indexed="12"/>
      <name val="Arial Cyr"/>
      <family val="0"/>
    </font>
    <font>
      <b/>
      <sz val="20"/>
      <name val="Arial Cyr"/>
      <family val="2"/>
    </font>
    <font>
      <sz val="20"/>
      <name val="Arial Cyr"/>
      <family val="2"/>
    </font>
    <font>
      <b/>
      <sz val="18"/>
      <name val="Arial Cyr"/>
      <family val="2"/>
    </font>
    <font>
      <b/>
      <sz val="18"/>
      <color indexed="8"/>
      <name val="Arial Cyr"/>
      <family val="2"/>
    </font>
    <font>
      <b/>
      <sz val="18"/>
      <name val="Times New Roman Cyr"/>
      <family val="0"/>
    </font>
    <font>
      <sz val="18"/>
      <name val="Arial Cyr"/>
      <family val="2"/>
    </font>
    <font>
      <sz val="18"/>
      <name val="Times New Roman Cyr"/>
      <family val="1"/>
    </font>
    <font>
      <b/>
      <sz val="24"/>
      <name val="Arial Cyr"/>
      <family val="2"/>
    </font>
    <font>
      <b/>
      <sz val="16"/>
      <name val="Arial Cyr"/>
      <family val="2"/>
    </font>
    <font>
      <sz val="16"/>
      <name val="Arial Cyr"/>
      <family val="2"/>
    </font>
    <font>
      <i/>
      <sz val="16"/>
      <name val="Arial Cyr"/>
      <family val="2"/>
    </font>
    <font>
      <u val="single"/>
      <sz val="5"/>
      <color indexed="36"/>
      <name val="Arial Cyr"/>
      <family val="0"/>
    </font>
    <font>
      <b/>
      <i/>
      <sz val="18"/>
      <name val="Times New Roman"/>
      <family val="1"/>
    </font>
    <font>
      <i/>
      <sz val="16"/>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hair"/>
      <bottom style="hair"/>
    </border>
    <border>
      <left style="thin"/>
      <right style="thin"/>
      <top style="thin"/>
      <bottom style="thin"/>
    </border>
    <border>
      <left>
        <color indexed="63"/>
      </left>
      <right style="thin"/>
      <top style="thin"/>
      <bottom style="thin"/>
    </border>
    <border>
      <left style="thin"/>
      <right>
        <color indexed="63"/>
      </right>
      <top style="hair"/>
      <bottom style="hair"/>
    </border>
    <border>
      <left style="thin"/>
      <right style="thin"/>
      <top>
        <color indexed="63"/>
      </top>
      <bottom style="thin"/>
    </border>
    <border>
      <left style="thin"/>
      <right style="thin"/>
      <top style="hair"/>
      <bottom>
        <color indexed="63"/>
      </bottom>
    </border>
    <border>
      <left style="thin"/>
      <right style="thin"/>
      <top>
        <color indexed="63"/>
      </top>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0">
      <alignment/>
      <protection/>
    </xf>
    <xf numFmtId="0" fontId="2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4" fillId="0" borderId="0" xfId="18" applyFont="1" applyFill="1" applyProtection="1">
      <alignment/>
      <protection/>
    </xf>
    <xf numFmtId="0" fontId="5" fillId="0" borderId="0" xfId="18" applyFont="1" applyFill="1" applyProtection="1">
      <alignment/>
      <protection/>
    </xf>
    <xf numFmtId="0" fontId="6" fillId="0" borderId="0" xfId="18" applyFont="1" applyFill="1" applyProtection="1">
      <alignment/>
      <protection/>
    </xf>
    <xf numFmtId="0" fontId="11" fillId="0" borderId="0" xfId="18" applyFont="1" applyFill="1" applyAlignment="1" applyProtection="1">
      <alignment horizontal="centerContinuous" vertical="center" wrapText="1"/>
      <protection locked="0"/>
    </xf>
    <xf numFmtId="0" fontId="12" fillId="0" borderId="0" xfId="18" applyFont="1" applyFill="1" applyAlignment="1" applyProtection="1">
      <alignment horizontal="centerContinuous" vertical="center"/>
      <protection/>
    </xf>
    <xf numFmtId="0" fontId="13" fillId="0" borderId="0" xfId="18" applyFont="1" applyFill="1" applyAlignment="1" applyProtection="1">
      <alignment horizontal="centerContinuous" vertical="center"/>
      <protection/>
    </xf>
    <xf numFmtId="0" fontId="14" fillId="0" borderId="0" xfId="18" applyFont="1" applyFill="1" applyAlignment="1" applyProtection="1">
      <alignment horizontal="center"/>
      <protection/>
    </xf>
    <xf numFmtId="0" fontId="9" fillId="0" borderId="0" xfId="0" applyFont="1" applyFill="1" applyAlignment="1" applyProtection="1">
      <alignment vertical="center"/>
      <protection/>
    </xf>
    <xf numFmtId="0" fontId="15" fillId="0" borderId="0" xfId="18" applyFont="1" applyFill="1" applyAlignment="1" applyProtection="1">
      <alignment horizontal="centerContinuous" vertical="center" wrapText="1"/>
      <protection locked="0"/>
    </xf>
    <xf numFmtId="0" fontId="15" fillId="0" borderId="0" xfId="18" applyFont="1" applyFill="1" applyAlignment="1" applyProtection="1">
      <alignment horizontal="centerContinuous" vertical="center"/>
      <protection/>
    </xf>
    <xf numFmtId="0" fontId="1" fillId="0" borderId="0" xfId="0" applyFont="1" applyFill="1" applyAlignment="1" applyProtection="1">
      <alignment horizontal="left"/>
      <protection/>
    </xf>
    <xf numFmtId="0" fontId="5" fillId="0" borderId="0" xfId="18" applyFont="1" applyFill="1" applyBorder="1" applyProtection="1">
      <alignment/>
      <protection/>
    </xf>
    <xf numFmtId="195" fontId="18" fillId="0" borderId="1" xfId="18" applyNumberFormat="1" applyFont="1" applyFill="1" applyBorder="1" applyAlignment="1" applyProtection="1">
      <alignment horizontal="right"/>
      <protection/>
    </xf>
    <xf numFmtId="188" fontId="19" fillId="0" borderId="2" xfId="18" applyNumberFormat="1" applyFont="1" applyFill="1" applyBorder="1" applyAlignment="1" applyProtection="1">
      <alignment horizontal="center" vertical="center" wrapText="1"/>
      <protection/>
    </xf>
    <xf numFmtId="195" fontId="22" fillId="0" borderId="1" xfId="18" applyNumberFormat="1" applyFont="1" applyFill="1" applyBorder="1" applyAlignment="1" applyProtection="1">
      <alignment horizontal="right"/>
      <protection/>
    </xf>
    <xf numFmtId="195" fontId="22" fillId="0" borderId="1" xfId="18" applyNumberFormat="1" applyFont="1" applyFill="1" applyBorder="1" applyAlignment="1" applyProtection="1">
      <alignment horizontal="right"/>
      <protection locked="0"/>
    </xf>
    <xf numFmtId="195" fontId="19" fillId="0" borderId="1" xfId="18" applyNumberFormat="1" applyFont="1" applyFill="1" applyBorder="1" applyAlignment="1" applyProtection="1">
      <alignment horizontal="right"/>
      <protection/>
    </xf>
    <xf numFmtId="0" fontId="19" fillId="0" borderId="0" xfId="0" applyFont="1" applyFill="1" applyAlignment="1" applyProtection="1">
      <alignment vertical="center"/>
      <protection/>
    </xf>
    <xf numFmtId="195" fontId="22" fillId="0" borderId="0" xfId="0" applyNumberFormat="1" applyFont="1" applyFill="1" applyAlignment="1" applyProtection="1">
      <alignment horizontal="right"/>
      <protection/>
    </xf>
    <xf numFmtId="195" fontId="22" fillId="0" borderId="2" xfId="18" applyNumberFormat="1" applyFont="1" applyFill="1" applyBorder="1" applyAlignment="1" applyProtection="1">
      <alignment horizontal="right"/>
      <protection/>
    </xf>
    <xf numFmtId="195" fontId="26" fillId="0" borderId="1" xfId="18" applyNumberFormat="1" applyFont="1" applyFill="1" applyBorder="1" applyAlignment="1" applyProtection="1">
      <alignment horizontal="right"/>
      <protection/>
    </xf>
    <xf numFmtId="195" fontId="26" fillId="0" borderId="1" xfId="18" applyNumberFormat="1" applyFont="1" applyFill="1" applyBorder="1" applyProtection="1">
      <alignment/>
      <protection/>
    </xf>
    <xf numFmtId="195" fontId="18" fillId="0" borderId="0" xfId="18" applyNumberFormat="1" applyFont="1" applyFill="1" applyBorder="1" applyProtection="1">
      <alignment/>
      <protection/>
    </xf>
    <xf numFmtId="195" fontId="26" fillId="0" borderId="0" xfId="18" applyNumberFormat="1" applyFont="1" applyFill="1" applyBorder="1" applyProtection="1">
      <alignment/>
      <protection/>
    </xf>
    <xf numFmtId="0" fontId="19" fillId="0" borderId="2" xfId="18" applyFont="1" applyFill="1" applyBorder="1" applyAlignment="1" applyProtection="1">
      <alignment horizontal="left" vertical="center" wrapText="1"/>
      <protection/>
    </xf>
    <xf numFmtId="0" fontId="24" fillId="0" borderId="2" xfId="18" applyFont="1" applyFill="1" applyBorder="1" applyAlignment="1" applyProtection="1">
      <alignment horizontal="left" vertical="center" wrapText="1"/>
      <protection/>
    </xf>
    <xf numFmtId="0" fontId="9" fillId="0" borderId="0" xfId="18" applyFont="1" applyFill="1" applyProtection="1">
      <alignment/>
      <protection/>
    </xf>
    <xf numFmtId="0" fontId="8" fillId="0" borderId="0" xfId="18" applyFont="1" applyFill="1" applyAlignment="1" applyProtection="1">
      <alignment horizontal="center"/>
      <protection/>
    </xf>
    <xf numFmtId="0" fontId="8" fillId="0" borderId="0" xfId="18" applyFont="1" applyFill="1" applyAlignment="1" applyProtection="1">
      <alignment horizontal="centerContinuous"/>
      <protection/>
    </xf>
    <xf numFmtId="0" fontId="10" fillId="0" borderId="0" xfId="18" applyFont="1" applyFill="1" applyAlignment="1" applyProtection="1">
      <alignment horizontal="centerContinuous" vertical="center"/>
      <protection/>
    </xf>
    <xf numFmtId="0" fontId="10" fillId="0" borderId="0" xfId="18" applyFont="1" applyFill="1" applyAlignment="1" applyProtection="1">
      <alignment horizontal="centerContinuous" vertical="center"/>
      <protection/>
    </xf>
    <xf numFmtId="0" fontId="7" fillId="0" borderId="0" xfId="18" applyFont="1" applyFill="1" applyProtection="1">
      <alignment/>
      <protection/>
    </xf>
    <xf numFmtId="0" fontId="4" fillId="0" borderId="0" xfId="19" applyFont="1" applyFill="1" applyAlignment="1">
      <alignment horizontal="center"/>
      <protection/>
    </xf>
    <xf numFmtId="0" fontId="0" fillId="0" borderId="0" xfId="0" applyFill="1" applyAlignment="1">
      <alignment/>
    </xf>
    <xf numFmtId="49" fontId="17" fillId="0" borderId="2" xfId="18" applyNumberFormat="1" applyFont="1" applyFill="1" applyBorder="1" applyAlignment="1" applyProtection="1">
      <alignment horizontal="center" vertical="center" wrapText="1"/>
      <protection/>
    </xf>
    <xf numFmtId="49" fontId="20" fillId="0" borderId="2" xfId="18" applyNumberFormat="1" applyFont="1" applyFill="1" applyBorder="1" applyAlignment="1" applyProtection="1">
      <alignment horizontal="center" vertical="center" wrapText="1"/>
      <protection/>
    </xf>
    <xf numFmtId="0" fontId="19" fillId="0" borderId="2" xfId="18" applyFont="1" applyFill="1" applyBorder="1" applyAlignment="1" applyProtection="1">
      <alignment horizontal="center" vertical="justify"/>
      <protection/>
    </xf>
    <xf numFmtId="0" fontId="21" fillId="0" borderId="3" xfId="18" applyFont="1" applyFill="1" applyBorder="1" applyAlignment="1" applyProtection="1">
      <alignment horizontal="centerContinuous" vertical="justify"/>
      <protection/>
    </xf>
    <xf numFmtId="0" fontId="21" fillId="0" borderId="0" xfId="18" applyFont="1" applyFill="1" applyBorder="1" applyAlignment="1" applyProtection="1">
      <alignment horizontal="centerContinuous" vertical="justify"/>
      <protection/>
    </xf>
    <xf numFmtId="0" fontId="19" fillId="0" borderId="1" xfId="18" applyFont="1" applyFill="1" applyBorder="1" applyAlignment="1" applyProtection="1">
      <alignment horizontal="center" vertical="center" wrapText="1"/>
      <protection/>
    </xf>
    <xf numFmtId="0" fontId="25" fillId="0" borderId="1" xfId="18" applyFont="1" applyFill="1" applyBorder="1" applyAlignment="1" applyProtection="1">
      <alignment horizontal="left" vertical="center" wrapText="1"/>
      <protection/>
    </xf>
    <xf numFmtId="195" fontId="26" fillId="0" borderId="1" xfId="18" applyNumberFormat="1" applyFont="1" applyFill="1" applyBorder="1" applyProtection="1">
      <alignment/>
      <protection locked="0"/>
    </xf>
    <xf numFmtId="0" fontId="26" fillId="0" borderId="1" xfId="18" applyFont="1" applyFill="1" applyBorder="1" applyAlignment="1" applyProtection="1">
      <alignment horizontal="left" vertical="center" wrapText="1"/>
      <protection/>
    </xf>
    <xf numFmtId="0" fontId="25" fillId="0" borderId="1" xfId="18" applyFont="1" applyFill="1" applyBorder="1" applyAlignment="1" applyProtection="1">
      <alignment horizontal="left"/>
      <protection/>
    </xf>
    <xf numFmtId="0" fontId="27" fillId="0" borderId="1" xfId="18" applyFont="1" applyFill="1" applyBorder="1" applyAlignment="1" applyProtection="1">
      <alignment horizontal="left" vertical="center" wrapText="1"/>
      <protection/>
    </xf>
    <xf numFmtId="0" fontId="5" fillId="0" borderId="0" xfId="18" applyFont="1" applyFill="1" applyProtection="1">
      <alignment/>
      <protection/>
    </xf>
    <xf numFmtId="0" fontId="11" fillId="0" borderId="1" xfId="18" applyFont="1" applyFill="1" applyBorder="1" applyAlignment="1" applyProtection="1">
      <alignment horizontal="left" vertical="center" wrapText="1"/>
      <protection/>
    </xf>
    <xf numFmtId="195" fontId="22" fillId="0" borderId="2" xfId="18" applyNumberFormat="1" applyFont="1" applyFill="1" applyBorder="1" applyProtection="1">
      <alignment/>
      <protection locked="0"/>
    </xf>
    <xf numFmtId="0" fontId="23" fillId="0" borderId="0" xfId="18" applyFont="1" applyFill="1" applyProtection="1">
      <alignment/>
      <protection/>
    </xf>
    <xf numFmtId="0" fontId="22" fillId="0" borderId="0" xfId="0" applyFont="1" applyFill="1" applyAlignment="1">
      <alignment/>
    </xf>
    <xf numFmtId="195" fontId="8" fillId="0" borderId="0" xfId="18" applyNumberFormat="1" applyFont="1" applyFill="1" applyProtection="1">
      <alignment/>
      <protection/>
    </xf>
    <xf numFmtId="0" fontId="8" fillId="0" borderId="0" xfId="18" applyFont="1" applyFill="1" applyProtection="1">
      <alignment/>
      <protection/>
    </xf>
    <xf numFmtId="0" fontId="19" fillId="0" borderId="1" xfId="18" applyFont="1" applyFill="1" applyBorder="1" applyAlignment="1" applyProtection="1">
      <alignment horizontal="left" vertical="center" wrapText="1"/>
      <protection/>
    </xf>
    <xf numFmtId="0" fontId="22" fillId="0" borderId="2" xfId="18" applyFont="1" applyFill="1" applyBorder="1" applyAlignment="1" applyProtection="1">
      <alignment horizontal="left" vertical="center" wrapText="1"/>
      <protection/>
    </xf>
    <xf numFmtId="0" fontId="26" fillId="0" borderId="1" xfId="18" applyFont="1" applyFill="1" applyBorder="1" applyAlignment="1" applyProtection="1">
      <alignment horizontal="left" vertical="center" wrapText="1"/>
      <protection/>
    </xf>
    <xf numFmtId="0" fontId="4" fillId="0" borderId="0" xfId="18" applyFont="1" applyFill="1" applyProtection="1">
      <alignment/>
      <protection/>
    </xf>
    <xf numFmtId="0" fontId="25" fillId="0" borderId="1" xfId="18" applyFont="1" applyFill="1" applyBorder="1" applyAlignment="1" applyProtection="1">
      <alignment horizontal="left" vertical="center" wrapText="1"/>
      <protection/>
    </xf>
    <xf numFmtId="0" fontId="11" fillId="0" borderId="1" xfId="18" applyFont="1" applyFill="1" applyBorder="1" applyAlignment="1" applyProtection="1">
      <alignment horizontal="left" vertical="center" wrapText="1"/>
      <protection/>
    </xf>
    <xf numFmtId="195" fontId="25" fillId="0" borderId="4" xfId="18" applyNumberFormat="1" applyFont="1" applyFill="1" applyBorder="1" applyProtection="1">
      <alignment/>
      <protection/>
    </xf>
    <xf numFmtId="195" fontId="26" fillId="0" borderId="4" xfId="18" applyNumberFormat="1" applyFont="1" applyFill="1" applyBorder="1" applyProtection="1">
      <alignment/>
      <protection/>
    </xf>
    <xf numFmtId="195" fontId="22" fillId="0" borderId="5" xfId="18" applyNumberFormat="1" applyFont="1" applyFill="1" applyBorder="1" applyAlignment="1" applyProtection="1">
      <alignment horizontal="right"/>
      <protection/>
    </xf>
    <xf numFmtId="195" fontId="22" fillId="0" borderId="5" xfId="18" applyNumberFormat="1" applyFont="1" applyFill="1" applyBorder="1" applyProtection="1">
      <alignment/>
      <protection locked="0"/>
    </xf>
    <xf numFmtId="0" fontId="23" fillId="0" borderId="1" xfId="18" applyFont="1" applyFill="1" applyBorder="1" applyProtection="1">
      <alignment/>
      <protection/>
    </xf>
    <xf numFmtId="192" fontId="23" fillId="0" borderId="1" xfId="18" applyNumberFormat="1" applyFont="1" applyFill="1" applyBorder="1" applyProtection="1">
      <alignment/>
      <protection/>
    </xf>
    <xf numFmtId="195" fontId="22" fillId="0" borderId="1" xfId="18" applyNumberFormat="1" applyFont="1" applyFill="1" applyBorder="1" applyProtection="1">
      <alignment/>
      <protection/>
    </xf>
    <xf numFmtId="0" fontId="27" fillId="0" borderId="1" xfId="18" applyFont="1" applyFill="1" applyBorder="1" applyAlignment="1" applyProtection="1">
      <alignment horizontal="left" vertical="center" wrapText="1"/>
      <protection/>
    </xf>
    <xf numFmtId="195" fontId="26" fillId="0" borderId="0" xfId="18" applyNumberFormat="1" applyFont="1" applyFill="1" applyProtection="1">
      <alignment/>
      <protection/>
    </xf>
    <xf numFmtId="195" fontId="19" fillId="0" borderId="6" xfId="18" applyNumberFormat="1" applyFont="1" applyFill="1" applyBorder="1" applyAlignment="1" applyProtection="1">
      <alignment horizontal="right"/>
      <protection/>
    </xf>
    <xf numFmtId="192" fontId="21" fillId="0" borderId="1" xfId="18" applyNumberFormat="1" applyFont="1" applyFill="1" applyBorder="1" applyProtection="1">
      <alignment/>
      <protection/>
    </xf>
    <xf numFmtId="195" fontId="22" fillId="0" borderId="1" xfId="18" applyNumberFormat="1" applyFont="1" applyFill="1" applyBorder="1" applyAlignment="1" applyProtection="1">
      <alignment horizontal="right"/>
      <protection/>
    </xf>
    <xf numFmtId="195" fontId="22" fillId="0" borderId="1" xfId="18" applyNumberFormat="1" applyFont="1" applyFill="1" applyBorder="1" applyProtection="1">
      <alignment/>
      <protection locked="0"/>
    </xf>
    <xf numFmtId="195" fontId="19" fillId="0" borderId="1" xfId="18" applyNumberFormat="1" applyFont="1" applyFill="1" applyBorder="1" applyProtection="1">
      <alignment/>
      <protection/>
    </xf>
    <xf numFmtId="195" fontId="19" fillId="0" borderId="1" xfId="18" applyNumberFormat="1" applyFont="1" applyFill="1" applyBorder="1" applyProtection="1">
      <alignment/>
      <protection locked="0"/>
    </xf>
    <xf numFmtId="195" fontId="22" fillId="0" borderId="1" xfId="18" applyNumberFormat="1" applyFont="1" applyFill="1" applyBorder="1" applyProtection="1">
      <alignment/>
      <protection locked="0"/>
    </xf>
    <xf numFmtId="195" fontId="21" fillId="0" borderId="1" xfId="18" applyNumberFormat="1" applyFont="1" applyFill="1" applyBorder="1" applyProtection="1">
      <alignment/>
      <protection/>
    </xf>
    <xf numFmtId="195" fontId="22" fillId="0" borderId="7" xfId="18" applyNumberFormat="1" applyFont="1" applyFill="1" applyBorder="1" applyAlignment="1" applyProtection="1">
      <alignment horizontal="right"/>
      <protection/>
    </xf>
    <xf numFmtId="195" fontId="22" fillId="0" borderId="7" xfId="18" applyNumberFormat="1" applyFont="1" applyFill="1" applyBorder="1" applyProtection="1">
      <alignment/>
      <protection/>
    </xf>
    <xf numFmtId="0" fontId="29" fillId="0" borderId="0" xfId="0" applyFont="1" applyFill="1" applyAlignment="1" applyProtection="1">
      <alignment horizontal="left"/>
      <protection/>
    </xf>
    <xf numFmtId="0" fontId="22" fillId="0" borderId="0" xfId="18" applyFont="1" applyFill="1" applyAlignment="1" applyProtection="1">
      <alignment horizontal="center"/>
      <protection/>
    </xf>
    <xf numFmtId="195" fontId="22" fillId="0" borderId="0" xfId="18" applyNumberFormat="1" applyFont="1" applyFill="1" applyProtection="1">
      <alignment/>
      <protection/>
    </xf>
    <xf numFmtId="195" fontId="22" fillId="0" borderId="6" xfId="18" applyNumberFormat="1" applyFont="1" applyFill="1" applyBorder="1" applyProtection="1">
      <alignment/>
      <protection/>
    </xf>
    <xf numFmtId="195" fontId="22" fillId="0" borderId="1" xfId="18" applyNumberFormat="1" applyFont="1" applyFill="1" applyBorder="1" applyProtection="1">
      <alignment/>
      <protection/>
    </xf>
    <xf numFmtId="0" fontId="30" fillId="0" borderId="1" xfId="18" applyFont="1" applyFill="1" applyBorder="1" applyAlignment="1" applyProtection="1">
      <alignment horizontal="left" vertical="center" wrapText="1"/>
      <protection/>
    </xf>
    <xf numFmtId="0" fontId="27" fillId="0" borderId="1" xfId="18" applyNumberFormat="1" applyFont="1" applyFill="1" applyBorder="1" applyAlignment="1" applyProtection="1">
      <alignment horizontal="left" vertical="center" wrapText="1"/>
      <protection/>
    </xf>
    <xf numFmtId="195" fontId="22" fillId="2" borderId="1" xfId="18" applyNumberFormat="1" applyFont="1" applyFill="1" applyBorder="1" applyAlignment="1" applyProtection="1">
      <alignment horizontal="right"/>
      <protection/>
    </xf>
    <xf numFmtId="195" fontId="22" fillId="2" borderId="1" xfId="18" applyNumberFormat="1" applyFont="1" applyFill="1" applyBorder="1" applyAlignment="1" applyProtection="1">
      <alignment horizontal="right"/>
      <protection/>
    </xf>
    <xf numFmtId="195" fontId="26" fillId="0" borderId="4" xfId="18" applyNumberFormat="1" applyFont="1" applyFill="1" applyBorder="1" applyProtection="1">
      <alignment/>
      <protection/>
    </xf>
    <xf numFmtId="192" fontId="23" fillId="0" borderId="1" xfId="18" applyNumberFormat="1" applyFont="1" applyFill="1" applyBorder="1" applyProtection="1">
      <alignment/>
      <protection/>
    </xf>
    <xf numFmtId="0" fontId="23" fillId="0" borderId="1" xfId="18" applyFont="1" applyFill="1" applyBorder="1" applyProtection="1">
      <alignment/>
      <protection/>
    </xf>
  </cellXfs>
  <cellStyles count="10">
    <cellStyle name="Normal" xfId="0"/>
    <cellStyle name="Гиперссылка" xfId="15"/>
    <cellStyle name="Currency" xfId="16"/>
    <cellStyle name="Currency [0]" xfId="17"/>
    <cellStyle name="Обычный_ZV1PIV98" xfId="18"/>
    <cellStyle name="Обычный_Додаток 5"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showGridLines="0" showZeros="0" tabSelected="1" view="pageBreakPreview" zoomScale="75" zoomScaleNormal="50" zoomScaleSheetLayoutView="75" workbookViewId="0" topLeftCell="B85">
      <selection activeCell="E98" sqref="E98"/>
    </sheetView>
  </sheetViews>
  <sheetFormatPr defaultColWidth="9.00390625" defaultRowHeight="12.75"/>
  <cols>
    <col min="1" max="1" width="9.125" style="2" customWidth="1"/>
    <col min="2" max="2" width="98.875" style="52" customWidth="1"/>
    <col min="3" max="3" width="26.25390625" style="28" customWidth="1"/>
    <col min="4" max="4" width="23.125" style="28" customWidth="1"/>
    <col min="5" max="5" width="24.625" style="52" customWidth="1"/>
    <col min="6" max="6" width="17.75390625" style="52" customWidth="1"/>
    <col min="7" max="7" width="20.875" style="52" customWidth="1"/>
    <col min="8" max="8" width="21.625" style="52" customWidth="1"/>
    <col min="9" max="13" width="23.75390625" style="2" customWidth="1"/>
    <col min="14" max="16384" width="8.875" style="2" customWidth="1"/>
  </cols>
  <sheetData>
    <row r="1" spans="2:8" ht="15.75" customHeight="1">
      <c r="B1" s="27"/>
      <c r="E1" s="29" t="s">
        <v>0</v>
      </c>
      <c r="F1" s="29"/>
      <c r="G1" s="29"/>
      <c r="H1" s="29"/>
    </row>
    <row r="2" spans="2:8" s="32" customFormat="1" ht="21" customHeight="1">
      <c r="B2" s="30" t="s">
        <v>1</v>
      </c>
      <c r="C2" s="31"/>
      <c r="D2" s="31"/>
      <c r="E2" s="31"/>
      <c r="F2" s="31"/>
      <c r="G2" s="31"/>
      <c r="H2" s="31"/>
    </row>
    <row r="3" spans="2:8" s="3" customFormat="1" ht="21" customHeight="1">
      <c r="B3" s="9" t="s">
        <v>2</v>
      </c>
      <c r="C3" s="4"/>
      <c r="D3" s="4"/>
      <c r="E3" s="4"/>
      <c r="F3" s="4"/>
      <c r="G3" s="4"/>
      <c r="H3" s="4"/>
    </row>
    <row r="4" spans="2:13" s="1" customFormat="1" ht="25.5" customHeight="1">
      <c r="B4" s="10"/>
      <c r="C4" s="5" t="s">
        <v>109</v>
      </c>
      <c r="D4" s="5"/>
      <c r="F4" s="5"/>
      <c r="G4" s="5"/>
      <c r="H4" s="5"/>
      <c r="I4" s="33"/>
      <c r="J4" s="33"/>
      <c r="K4" s="33"/>
      <c r="L4" s="33"/>
      <c r="M4" s="33"/>
    </row>
    <row r="5" spans="2:15" ht="8.25" customHeight="1" hidden="1">
      <c r="B5" s="6"/>
      <c r="C5" s="7"/>
      <c r="D5" s="7"/>
      <c r="E5" s="34"/>
      <c r="F5" s="2"/>
      <c r="G5" s="2"/>
      <c r="H5" s="2"/>
      <c r="N5" s="12"/>
      <c r="O5" s="12"/>
    </row>
    <row r="6" spans="2:13" ht="118.5" customHeight="1">
      <c r="B6" s="35" t="s">
        <v>3</v>
      </c>
      <c r="C6" s="36" t="s">
        <v>59</v>
      </c>
      <c r="D6" s="36" t="s">
        <v>55</v>
      </c>
      <c r="E6" s="14" t="s">
        <v>110</v>
      </c>
      <c r="F6" s="37" t="s">
        <v>58</v>
      </c>
      <c r="G6" s="38" t="s">
        <v>56</v>
      </c>
      <c r="H6" s="38" t="s">
        <v>57</v>
      </c>
      <c r="J6" s="39"/>
      <c r="K6" s="39"/>
      <c r="L6" s="39"/>
      <c r="M6" s="39"/>
    </row>
    <row r="7" spans="2:13" ht="25.5">
      <c r="B7" s="40" t="s">
        <v>4</v>
      </c>
      <c r="C7" s="15"/>
      <c r="D7" s="15"/>
      <c r="E7" s="16"/>
      <c r="F7" s="13"/>
      <c r="G7" s="17"/>
      <c r="H7" s="17"/>
      <c r="J7" s="24"/>
      <c r="K7" s="24"/>
      <c r="L7" s="24"/>
      <c r="M7" s="24"/>
    </row>
    <row r="8" spans="2:13" ht="25.5" hidden="1">
      <c r="B8" s="41" t="s">
        <v>5</v>
      </c>
      <c r="C8" s="21">
        <v>543.9</v>
      </c>
      <c r="D8" s="21"/>
      <c r="E8" s="42">
        <v>50.2</v>
      </c>
      <c r="F8" s="13">
        <f aca="true" t="shared" si="0" ref="F8:F14">E8-C8</f>
        <v>-493.7</v>
      </c>
      <c r="G8" s="22" t="e">
        <f>D8/B8*100</f>
        <v>#VALUE!</v>
      </c>
      <c r="H8" s="22">
        <f>E8/C8*100</f>
        <v>9.229637801066373</v>
      </c>
      <c r="J8" s="24"/>
      <c r="K8" s="24"/>
      <c r="L8" s="24"/>
      <c r="M8" s="24"/>
    </row>
    <row r="9" spans="2:13" ht="23.25">
      <c r="B9" s="41" t="s">
        <v>5</v>
      </c>
      <c r="C9" s="17">
        <v>5649.3</v>
      </c>
      <c r="D9" s="17">
        <v>3646.8</v>
      </c>
      <c r="E9" s="17">
        <v>3155.3</v>
      </c>
      <c r="F9" s="17">
        <f t="shared" si="0"/>
        <v>-2494</v>
      </c>
      <c r="G9" s="65">
        <f>E9/D9*100</f>
        <v>86.52243062410881</v>
      </c>
      <c r="H9" s="65">
        <f>E9/C9*100</f>
        <v>55.85293753208362</v>
      </c>
      <c r="J9" s="24"/>
      <c r="K9" s="24"/>
      <c r="L9" s="24"/>
      <c r="M9" s="24"/>
    </row>
    <row r="10" spans="2:13" ht="23.25" hidden="1">
      <c r="B10" s="41"/>
      <c r="C10" s="15"/>
      <c r="D10" s="15"/>
      <c r="E10" s="74"/>
      <c r="F10" s="15"/>
      <c r="G10" s="65" t="e">
        <f aca="true" t="shared" si="1" ref="G10:G17">D10/B10*100</f>
        <v>#DIV/0!</v>
      </c>
      <c r="H10" s="65"/>
      <c r="J10" s="24"/>
      <c r="K10" s="24"/>
      <c r="L10" s="24"/>
      <c r="M10" s="24"/>
    </row>
    <row r="11" spans="2:13" ht="23.25" hidden="1">
      <c r="B11" s="43" t="s">
        <v>24</v>
      </c>
      <c r="C11" s="15"/>
      <c r="D11" s="15"/>
      <c r="E11" s="74"/>
      <c r="F11" s="15">
        <f t="shared" si="0"/>
        <v>0</v>
      </c>
      <c r="G11" s="65" t="e">
        <f t="shared" si="1"/>
        <v>#VALUE!</v>
      </c>
      <c r="H11" s="65"/>
      <c r="J11" s="24"/>
      <c r="K11" s="24"/>
      <c r="L11" s="24"/>
      <c r="M11" s="24"/>
    </row>
    <row r="12" spans="2:13" ht="23.25" hidden="1">
      <c r="B12" s="43" t="s">
        <v>6</v>
      </c>
      <c r="C12" s="15"/>
      <c r="D12" s="15"/>
      <c r="E12" s="74"/>
      <c r="F12" s="15">
        <f t="shared" si="0"/>
        <v>0</v>
      </c>
      <c r="G12" s="65" t="e">
        <f t="shared" si="1"/>
        <v>#VALUE!</v>
      </c>
      <c r="H12" s="65"/>
      <c r="J12" s="24"/>
      <c r="K12" s="24"/>
      <c r="L12" s="24"/>
      <c r="M12" s="24"/>
    </row>
    <row r="13" spans="2:13" ht="23.25" hidden="1">
      <c r="B13" s="43" t="s">
        <v>6</v>
      </c>
      <c r="C13" s="15"/>
      <c r="D13" s="15"/>
      <c r="E13" s="74"/>
      <c r="F13" s="15">
        <f t="shared" si="0"/>
        <v>0</v>
      </c>
      <c r="G13" s="65" t="e">
        <f t="shared" si="1"/>
        <v>#VALUE!</v>
      </c>
      <c r="H13" s="65"/>
      <c r="J13" s="24"/>
      <c r="K13" s="24"/>
      <c r="L13" s="24"/>
      <c r="M13" s="24"/>
    </row>
    <row r="14" spans="2:13" ht="23.25" hidden="1">
      <c r="B14" s="43" t="s">
        <v>15</v>
      </c>
      <c r="C14" s="15"/>
      <c r="D14" s="15"/>
      <c r="E14" s="74"/>
      <c r="F14" s="15">
        <f t="shared" si="0"/>
        <v>0</v>
      </c>
      <c r="G14" s="65" t="e">
        <f t="shared" si="1"/>
        <v>#VALUE!</v>
      </c>
      <c r="H14" s="65"/>
      <c r="J14" s="24"/>
      <c r="K14" s="24"/>
      <c r="L14" s="24"/>
      <c r="M14" s="24"/>
    </row>
    <row r="15" spans="2:13" ht="23.25" hidden="1">
      <c r="B15" s="43" t="s">
        <v>22</v>
      </c>
      <c r="C15" s="15"/>
      <c r="D15" s="15"/>
      <c r="E15" s="74"/>
      <c r="F15" s="15"/>
      <c r="G15" s="65" t="e">
        <f t="shared" si="1"/>
        <v>#VALUE!</v>
      </c>
      <c r="H15" s="65"/>
      <c r="J15" s="24"/>
      <c r="K15" s="24"/>
      <c r="L15" s="24"/>
      <c r="M15" s="24"/>
    </row>
    <row r="16" spans="2:13" ht="23.25" hidden="1">
      <c r="B16" s="43"/>
      <c r="C16" s="15"/>
      <c r="D16" s="15"/>
      <c r="E16" s="74"/>
      <c r="F16" s="15"/>
      <c r="G16" s="65" t="e">
        <f t="shared" si="1"/>
        <v>#DIV/0!</v>
      </c>
      <c r="H16" s="65"/>
      <c r="J16" s="24"/>
      <c r="K16" s="24"/>
      <c r="L16" s="24"/>
      <c r="M16" s="24"/>
    </row>
    <row r="17" spans="2:13" ht="23.25" hidden="1">
      <c r="B17" s="43" t="s">
        <v>26</v>
      </c>
      <c r="C17" s="74"/>
      <c r="D17" s="74"/>
      <c r="E17" s="74"/>
      <c r="F17" s="15">
        <f aca="true" t="shared" si="2" ref="F17:F80">E17-C17</f>
        <v>0</v>
      </c>
      <c r="G17" s="65" t="e">
        <f t="shared" si="1"/>
        <v>#VALUE!</v>
      </c>
      <c r="H17" s="65"/>
      <c r="J17" s="24"/>
      <c r="K17" s="24"/>
      <c r="L17" s="24"/>
      <c r="M17" s="24"/>
    </row>
    <row r="18" spans="2:13" ht="23.25">
      <c r="B18" s="55" t="s">
        <v>6</v>
      </c>
      <c r="C18" s="17">
        <v>5649.3</v>
      </c>
      <c r="D18" s="17">
        <v>3646.8</v>
      </c>
      <c r="E18" s="17">
        <v>3155.3</v>
      </c>
      <c r="F18" s="15">
        <f t="shared" si="2"/>
        <v>-2494</v>
      </c>
      <c r="G18" s="65">
        <f aca="true" t="shared" si="3" ref="G18:G27">E18/D18*100</f>
        <v>86.52243062410881</v>
      </c>
      <c r="H18" s="65">
        <f>E18/C18*100</f>
        <v>55.85293753208362</v>
      </c>
      <c r="J18" s="24"/>
      <c r="K18" s="24"/>
      <c r="L18" s="24"/>
      <c r="M18" s="24"/>
    </row>
    <row r="19" spans="2:13" ht="23.25">
      <c r="B19" s="44" t="s">
        <v>7</v>
      </c>
      <c r="C19" s="17">
        <v>31075.1</v>
      </c>
      <c r="D19" s="17">
        <v>22155</v>
      </c>
      <c r="E19" s="72">
        <v>18686.3</v>
      </c>
      <c r="F19" s="17">
        <f t="shared" si="2"/>
        <v>-12388.8</v>
      </c>
      <c r="G19" s="65">
        <f t="shared" si="3"/>
        <v>84.34348905438952</v>
      </c>
      <c r="H19" s="65">
        <f aca="true" t="shared" si="4" ref="H19:H109">E19/C19*100</f>
        <v>60.132710755556694</v>
      </c>
      <c r="J19" s="24"/>
      <c r="K19" s="24"/>
      <c r="L19" s="24"/>
      <c r="M19" s="24"/>
    </row>
    <row r="20" spans="2:13" ht="23.25">
      <c r="B20" s="41" t="s">
        <v>41</v>
      </c>
      <c r="C20" s="17">
        <v>13825.8</v>
      </c>
      <c r="D20" s="17">
        <v>8841.9</v>
      </c>
      <c r="E20" s="73">
        <v>8108</v>
      </c>
      <c r="F20" s="15">
        <f t="shared" si="2"/>
        <v>-5717.799999999999</v>
      </c>
      <c r="G20" s="65">
        <f t="shared" si="3"/>
        <v>91.69974779176422</v>
      </c>
      <c r="H20" s="65">
        <f t="shared" si="4"/>
        <v>58.64398443489708</v>
      </c>
      <c r="J20" s="24"/>
      <c r="K20" s="24"/>
      <c r="L20" s="24"/>
      <c r="M20" s="24"/>
    </row>
    <row r="21" spans="2:13" ht="23.25">
      <c r="B21" s="41" t="s">
        <v>70</v>
      </c>
      <c r="C21" s="17">
        <f>C22+C23+C24+C25+C26+C46+C28+C29+C30+C37+C38+C39+C40+C41+C44+C45+C47+C48+C50+C52+C55+C56+C57+C31+C32+C49+C42+C51+C33+C34+C58+C43+C35+C36+C53+C54</f>
        <v>22682.000000000007</v>
      </c>
      <c r="D21" s="17">
        <f>D22+D23+D24+D25+D26+D46+D28+D29+D30+D37+D38+D39+D40+D41+D44+D45+D47+D48+D50+D52+D55+D56+D57+D31+D32+D49+D42+D51+D33+D34+D58+D43+D35+D36+D53+D54</f>
        <v>13016.4</v>
      </c>
      <c r="E21" s="17">
        <f>E22+E23+E24+E25+E26+E46+E28+E29+E30+E37+E38+E39+E40+E41+E44+E45+E47+E48+E50+E52+E55+E56+E57+E31+E32+E49+E42+E51+E33+E34+E58+E43+E35+E36+E53+E54</f>
        <v>12665.799999999997</v>
      </c>
      <c r="F21" s="17">
        <f>F22+F23+F24+F25+F26+F46+F28+F29+F30+F37+F38+F39+F40+F41+F44+F45+F47+F48+F50+F52+F56+F57+F35+F36</f>
        <v>-9493.199999999999</v>
      </c>
      <c r="G21" s="72">
        <f t="shared" si="3"/>
        <v>97.30647490857686</v>
      </c>
      <c r="H21" s="72">
        <f t="shared" si="4"/>
        <v>55.84075478352876</v>
      </c>
      <c r="J21" s="24"/>
      <c r="K21" s="24"/>
      <c r="L21" s="24"/>
      <c r="M21" s="24"/>
    </row>
    <row r="22" spans="2:13" ht="255.75" customHeight="1">
      <c r="B22" s="83" t="s">
        <v>95</v>
      </c>
      <c r="C22" s="15">
        <v>393.2</v>
      </c>
      <c r="D22" s="15">
        <v>204.8</v>
      </c>
      <c r="E22" s="74">
        <v>204.3</v>
      </c>
      <c r="F22" s="15">
        <f t="shared" si="2"/>
        <v>-188.89999999999998</v>
      </c>
      <c r="G22" s="65">
        <f t="shared" si="3"/>
        <v>99.755859375</v>
      </c>
      <c r="H22" s="65">
        <f t="shared" si="4"/>
        <v>51.958290946083416</v>
      </c>
      <c r="J22" s="24"/>
      <c r="K22" s="24"/>
      <c r="L22" s="24"/>
      <c r="M22" s="24"/>
    </row>
    <row r="23" spans="2:13" ht="249" customHeight="1">
      <c r="B23" s="84" t="s">
        <v>96</v>
      </c>
      <c r="C23" s="70">
        <v>817.7</v>
      </c>
      <c r="D23" s="70">
        <v>602.2</v>
      </c>
      <c r="E23" s="74">
        <v>602.2</v>
      </c>
      <c r="F23" s="15">
        <f t="shared" si="2"/>
        <v>-215.5</v>
      </c>
      <c r="G23" s="65">
        <f t="shared" si="3"/>
        <v>100</v>
      </c>
      <c r="H23" s="65">
        <f t="shared" si="4"/>
        <v>73.64559129265011</v>
      </c>
      <c r="J23" s="24"/>
      <c r="K23" s="24"/>
      <c r="L23" s="24"/>
      <c r="M23" s="24"/>
    </row>
    <row r="24" spans="2:13" ht="110.25" customHeight="1">
      <c r="B24" s="45" t="s">
        <v>71</v>
      </c>
      <c r="C24" s="15">
        <v>1</v>
      </c>
      <c r="D24" s="15">
        <v>1</v>
      </c>
      <c r="E24" s="74">
        <v>1</v>
      </c>
      <c r="F24" s="15">
        <f t="shared" si="2"/>
        <v>0</v>
      </c>
      <c r="G24" s="65">
        <f t="shared" si="3"/>
        <v>100</v>
      </c>
      <c r="H24" s="65">
        <f t="shared" si="4"/>
        <v>100</v>
      </c>
      <c r="J24" s="24"/>
      <c r="K24" s="24"/>
      <c r="L24" s="24"/>
      <c r="M24" s="24"/>
    </row>
    <row r="25" spans="2:13" ht="107.25" customHeight="1">
      <c r="B25" s="45" t="s">
        <v>74</v>
      </c>
      <c r="C25" s="15">
        <v>20</v>
      </c>
      <c r="D25" s="15">
        <v>13.6</v>
      </c>
      <c r="E25" s="74">
        <v>13.6</v>
      </c>
      <c r="F25" s="15">
        <f t="shared" si="2"/>
        <v>-6.4</v>
      </c>
      <c r="G25" s="65">
        <f t="shared" si="3"/>
        <v>100</v>
      </c>
      <c r="H25" s="65">
        <f t="shared" si="4"/>
        <v>68</v>
      </c>
      <c r="J25" s="24"/>
      <c r="K25" s="24"/>
      <c r="L25" s="24"/>
      <c r="M25" s="24"/>
    </row>
    <row r="26" spans="2:13" ht="129" customHeight="1">
      <c r="B26" s="45" t="s">
        <v>73</v>
      </c>
      <c r="C26" s="15">
        <v>20</v>
      </c>
      <c r="D26" s="15">
        <v>16.9</v>
      </c>
      <c r="E26" s="74">
        <v>16.9</v>
      </c>
      <c r="F26" s="15">
        <f t="shared" si="2"/>
        <v>-3.1000000000000014</v>
      </c>
      <c r="G26" s="65">
        <f t="shared" si="3"/>
        <v>100</v>
      </c>
      <c r="H26" s="65">
        <f t="shared" si="4"/>
        <v>84.5</v>
      </c>
      <c r="J26" s="24"/>
      <c r="K26" s="24"/>
      <c r="L26" s="24"/>
      <c r="M26" s="24"/>
    </row>
    <row r="27" spans="2:13" ht="129" customHeight="1">
      <c r="B27" s="45" t="s">
        <v>72</v>
      </c>
      <c r="C27" s="15"/>
      <c r="D27" s="15"/>
      <c r="E27" s="74"/>
      <c r="F27" s="15">
        <f t="shared" si="2"/>
        <v>0</v>
      </c>
      <c r="G27" s="65" t="e">
        <f t="shared" si="3"/>
        <v>#DIV/0!</v>
      </c>
      <c r="H27" s="65" t="e">
        <f t="shared" si="4"/>
        <v>#DIV/0!</v>
      </c>
      <c r="J27" s="24"/>
      <c r="K27" s="24"/>
      <c r="L27" s="24"/>
      <c r="M27" s="24"/>
    </row>
    <row r="28" spans="2:13" ht="90.75" customHeight="1">
      <c r="B28" s="45" t="s">
        <v>75</v>
      </c>
      <c r="C28" s="15">
        <v>20</v>
      </c>
      <c r="D28" s="15">
        <v>7.8</v>
      </c>
      <c r="E28" s="74">
        <v>7.8</v>
      </c>
      <c r="F28" s="15">
        <f t="shared" si="2"/>
        <v>-12.2</v>
      </c>
      <c r="G28" s="65">
        <f>E28/D28*100</f>
        <v>100</v>
      </c>
      <c r="H28" s="65">
        <f t="shared" si="4"/>
        <v>39</v>
      </c>
      <c r="J28" s="24"/>
      <c r="K28" s="24"/>
      <c r="L28" s="24"/>
      <c r="M28" s="24"/>
    </row>
    <row r="29" spans="2:13" ht="90.75" customHeight="1">
      <c r="B29" s="45" t="s">
        <v>93</v>
      </c>
      <c r="C29" s="15">
        <v>20</v>
      </c>
      <c r="D29" s="15">
        <v>9.4</v>
      </c>
      <c r="E29" s="74">
        <v>9.4</v>
      </c>
      <c r="F29" s="15">
        <f t="shared" si="2"/>
        <v>-10.6</v>
      </c>
      <c r="G29" s="65">
        <f>E29/D29*100</f>
        <v>100</v>
      </c>
      <c r="H29" s="65">
        <f t="shared" si="4"/>
        <v>47</v>
      </c>
      <c r="J29" s="24"/>
      <c r="K29" s="24"/>
      <c r="L29" s="24"/>
      <c r="M29" s="24"/>
    </row>
    <row r="30" spans="2:13" ht="87" customHeight="1">
      <c r="B30" s="45" t="s">
        <v>76</v>
      </c>
      <c r="C30" s="15">
        <v>0.2</v>
      </c>
      <c r="D30" s="15">
        <v>0.1</v>
      </c>
      <c r="E30" s="74">
        <v>0.1</v>
      </c>
      <c r="F30" s="15">
        <f t="shared" si="2"/>
        <v>-0.1</v>
      </c>
      <c r="G30" s="65">
        <f>E30/D30*100</f>
        <v>100</v>
      </c>
      <c r="H30" s="65">
        <f t="shared" si="4"/>
        <v>50</v>
      </c>
      <c r="J30" s="24"/>
      <c r="K30" s="24"/>
      <c r="L30" s="24"/>
      <c r="M30" s="24"/>
    </row>
    <row r="31" spans="2:13" ht="192" customHeight="1">
      <c r="B31" s="83" t="s">
        <v>97</v>
      </c>
      <c r="C31" s="15">
        <v>55</v>
      </c>
      <c r="D31" s="15">
        <v>45.4</v>
      </c>
      <c r="E31" s="74">
        <v>45.4</v>
      </c>
      <c r="F31" s="15">
        <f t="shared" si="2"/>
        <v>-9.600000000000001</v>
      </c>
      <c r="G31" s="65">
        <f aca="true" t="shared" si="5" ref="G31:G51">E31/D31*100</f>
        <v>100</v>
      </c>
      <c r="H31" s="65">
        <f t="shared" si="4"/>
        <v>82.54545454545455</v>
      </c>
      <c r="J31" s="24"/>
      <c r="K31" s="24"/>
      <c r="L31" s="24"/>
      <c r="M31" s="24"/>
    </row>
    <row r="32" spans="2:13" ht="191.25" customHeight="1">
      <c r="B32" s="83" t="s">
        <v>98</v>
      </c>
      <c r="C32" s="15">
        <v>279.1</v>
      </c>
      <c r="D32" s="15">
        <v>193.1</v>
      </c>
      <c r="E32" s="74">
        <v>193.1</v>
      </c>
      <c r="F32" s="15">
        <f t="shared" si="2"/>
        <v>-86.00000000000003</v>
      </c>
      <c r="G32" s="65">
        <f t="shared" si="5"/>
        <v>100</v>
      </c>
      <c r="H32" s="65">
        <f t="shared" si="4"/>
        <v>69.1866714439269</v>
      </c>
      <c r="J32" s="24"/>
      <c r="K32" s="24"/>
      <c r="L32" s="24"/>
      <c r="M32" s="24"/>
    </row>
    <row r="33" spans="2:13" ht="46.5" customHeight="1">
      <c r="B33" s="45" t="s">
        <v>64</v>
      </c>
      <c r="C33" s="15">
        <v>18.9</v>
      </c>
      <c r="D33" s="15">
        <v>10.4</v>
      </c>
      <c r="E33" s="74">
        <v>10.4</v>
      </c>
      <c r="F33" s="15">
        <f t="shared" si="2"/>
        <v>-8.499999999999998</v>
      </c>
      <c r="G33" s="65">
        <f t="shared" si="5"/>
        <v>100</v>
      </c>
      <c r="H33" s="65">
        <f t="shared" si="4"/>
        <v>55.02645502645503</v>
      </c>
      <c r="J33" s="24"/>
      <c r="K33" s="24"/>
      <c r="L33" s="24"/>
      <c r="M33" s="24"/>
    </row>
    <row r="34" spans="2:13" ht="23.25">
      <c r="B34" s="45" t="s">
        <v>77</v>
      </c>
      <c r="C34" s="15">
        <v>70.9</v>
      </c>
      <c r="D34" s="15">
        <v>52</v>
      </c>
      <c r="E34" s="74">
        <v>52</v>
      </c>
      <c r="F34" s="15">
        <f t="shared" si="2"/>
        <v>-18.900000000000006</v>
      </c>
      <c r="G34" s="65">
        <f t="shared" si="5"/>
        <v>100</v>
      </c>
      <c r="H34" s="65">
        <f t="shared" si="4"/>
        <v>73.34273624823695</v>
      </c>
      <c r="J34" s="24"/>
      <c r="K34" s="24"/>
      <c r="L34" s="24"/>
      <c r="M34" s="24"/>
    </row>
    <row r="35" spans="2:13" ht="23.25">
      <c r="B35" s="45" t="s">
        <v>99</v>
      </c>
      <c r="C35" s="15">
        <v>30</v>
      </c>
      <c r="D35" s="15">
        <v>17.6</v>
      </c>
      <c r="E35" s="74">
        <v>17.6</v>
      </c>
      <c r="F35" s="15">
        <f t="shared" si="2"/>
        <v>-12.399999999999999</v>
      </c>
      <c r="G35" s="65">
        <f t="shared" si="5"/>
        <v>100</v>
      </c>
      <c r="H35" s="65">
        <f t="shared" si="4"/>
        <v>58.666666666666664</v>
      </c>
      <c r="J35" s="24"/>
      <c r="K35" s="24"/>
      <c r="L35" s="24"/>
      <c r="M35" s="24"/>
    </row>
    <row r="36" spans="2:13" ht="23.25">
      <c r="B36" s="45" t="s">
        <v>100</v>
      </c>
      <c r="C36" s="15">
        <v>57.7</v>
      </c>
      <c r="D36" s="15">
        <v>41.9</v>
      </c>
      <c r="E36" s="74">
        <v>41.9</v>
      </c>
      <c r="F36" s="15">
        <f t="shared" si="2"/>
        <v>-15.800000000000004</v>
      </c>
      <c r="G36" s="65">
        <f t="shared" si="5"/>
        <v>100</v>
      </c>
      <c r="H36" s="65">
        <f t="shared" si="4"/>
        <v>72.61698440207972</v>
      </c>
      <c r="J36" s="24"/>
      <c r="K36" s="24"/>
      <c r="L36" s="24"/>
      <c r="M36" s="24"/>
    </row>
    <row r="37" spans="2:13" ht="27" customHeight="1">
      <c r="B37" s="45" t="s">
        <v>27</v>
      </c>
      <c r="C37" s="15">
        <v>290</v>
      </c>
      <c r="D37" s="15">
        <v>99.4</v>
      </c>
      <c r="E37" s="74">
        <v>99.4</v>
      </c>
      <c r="F37" s="15">
        <f t="shared" si="2"/>
        <v>-190.6</v>
      </c>
      <c r="G37" s="65">
        <f t="shared" si="5"/>
        <v>100</v>
      </c>
      <c r="H37" s="65">
        <f t="shared" si="4"/>
        <v>34.275862068965516</v>
      </c>
      <c r="J37" s="24"/>
      <c r="K37" s="24"/>
      <c r="L37" s="24"/>
      <c r="M37" s="24"/>
    </row>
    <row r="38" spans="2:13" ht="27" customHeight="1">
      <c r="B38" s="45" t="s">
        <v>78</v>
      </c>
      <c r="C38" s="15">
        <v>3200</v>
      </c>
      <c r="D38" s="15">
        <v>2102</v>
      </c>
      <c r="E38" s="74">
        <v>2102</v>
      </c>
      <c r="F38" s="15">
        <f t="shared" si="2"/>
        <v>-1098</v>
      </c>
      <c r="G38" s="65">
        <f t="shared" si="5"/>
        <v>100</v>
      </c>
      <c r="H38" s="65">
        <f t="shared" si="4"/>
        <v>65.6875</v>
      </c>
      <c r="J38" s="24"/>
      <c r="K38" s="24"/>
      <c r="L38" s="24"/>
      <c r="M38" s="24"/>
    </row>
    <row r="39" spans="2:13" ht="25.5" customHeight="1">
      <c r="B39" s="45" t="s">
        <v>101</v>
      </c>
      <c r="C39" s="15">
        <v>7682.7</v>
      </c>
      <c r="D39" s="15">
        <v>3932.8</v>
      </c>
      <c r="E39" s="74">
        <v>3932.8</v>
      </c>
      <c r="F39" s="15">
        <f t="shared" si="2"/>
        <v>-3749.8999999999996</v>
      </c>
      <c r="G39" s="65">
        <f t="shared" si="5"/>
        <v>100</v>
      </c>
      <c r="H39" s="65">
        <f t="shared" si="4"/>
        <v>51.19033673057649</v>
      </c>
      <c r="J39" s="24"/>
      <c r="K39" s="24"/>
      <c r="L39" s="24"/>
      <c r="M39" s="24"/>
    </row>
    <row r="40" spans="2:13" ht="30" customHeight="1">
      <c r="B40" s="45" t="s">
        <v>79</v>
      </c>
      <c r="C40" s="15">
        <v>420</v>
      </c>
      <c r="D40" s="15">
        <v>142.5</v>
      </c>
      <c r="E40" s="74">
        <v>142.5</v>
      </c>
      <c r="F40" s="15">
        <f t="shared" si="2"/>
        <v>-277.5</v>
      </c>
      <c r="G40" s="65">
        <f t="shared" si="5"/>
        <v>100</v>
      </c>
      <c r="H40" s="65">
        <f t="shared" si="4"/>
        <v>33.92857142857143</v>
      </c>
      <c r="J40" s="24"/>
      <c r="K40" s="24"/>
      <c r="L40" s="24"/>
      <c r="M40" s="24"/>
    </row>
    <row r="41" spans="2:13" ht="27" customHeight="1">
      <c r="B41" s="45" t="s">
        <v>33</v>
      </c>
      <c r="C41" s="15">
        <v>1106</v>
      </c>
      <c r="D41" s="15">
        <v>699.6</v>
      </c>
      <c r="E41" s="74">
        <v>699.6</v>
      </c>
      <c r="F41" s="15">
        <f t="shared" si="2"/>
        <v>-406.4</v>
      </c>
      <c r="G41" s="65">
        <f t="shared" si="5"/>
        <v>100</v>
      </c>
      <c r="H41" s="65">
        <f t="shared" si="4"/>
        <v>63.254972875226045</v>
      </c>
      <c r="J41" s="24"/>
      <c r="K41" s="24"/>
      <c r="L41" s="24"/>
      <c r="M41" s="24"/>
    </row>
    <row r="42" spans="2:13" ht="30" customHeight="1">
      <c r="B42" s="45" t="s">
        <v>62</v>
      </c>
      <c r="C42" s="15">
        <v>265</v>
      </c>
      <c r="D42" s="15">
        <v>115.9</v>
      </c>
      <c r="E42" s="74">
        <v>115.9</v>
      </c>
      <c r="F42" s="15">
        <f t="shared" si="2"/>
        <v>-149.1</v>
      </c>
      <c r="G42" s="65">
        <f t="shared" si="5"/>
        <v>100</v>
      </c>
      <c r="H42" s="65">
        <f t="shared" si="4"/>
        <v>43.735849056603776</v>
      </c>
      <c r="J42" s="24"/>
      <c r="K42" s="24"/>
      <c r="L42" s="24"/>
      <c r="M42" s="24"/>
    </row>
    <row r="43" spans="2:13" ht="27" customHeight="1">
      <c r="B43" s="45" t="s">
        <v>80</v>
      </c>
      <c r="C43" s="15"/>
      <c r="D43" s="15"/>
      <c r="E43" s="74"/>
      <c r="F43" s="15">
        <f t="shared" si="2"/>
        <v>0</v>
      </c>
      <c r="G43" s="65"/>
      <c r="H43" s="65"/>
      <c r="J43" s="24"/>
      <c r="K43" s="24"/>
      <c r="L43" s="24"/>
      <c r="M43" s="24"/>
    </row>
    <row r="44" spans="2:13" ht="33" customHeight="1">
      <c r="B44" s="45" t="s">
        <v>28</v>
      </c>
      <c r="C44" s="15">
        <v>1350</v>
      </c>
      <c r="D44" s="15">
        <v>932.2</v>
      </c>
      <c r="E44" s="74">
        <v>932.2</v>
      </c>
      <c r="F44" s="15">
        <f t="shared" si="2"/>
        <v>-417.79999999999995</v>
      </c>
      <c r="G44" s="65">
        <f t="shared" si="5"/>
        <v>100</v>
      </c>
      <c r="H44" s="65">
        <f t="shared" si="4"/>
        <v>69.05185185185185</v>
      </c>
      <c r="J44" s="24"/>
      <c r="K44" s="24"/>
      <c r="L44" s="24"/>
      <c r="M44" s="24"/>
    </row>
    <row r="45" spans="2:13" ht="46.5" customHeight="1">
      <c r="B45" s="45" t="s">
        <v>82</v>
      </c>
      <c r="C45" s="15">
        <v>100</v>
      </c>
      <c r="D45" s="15">
        <v>28</v>
      </c>
      <c r="E45" s="65">
        <v>28</v>
      </c>
      <c r="F45" s="15">
        <f t="shared" si="2"/>
        <v>-72</v>
      </c>
      <c r="G45" s="65">
        <f t="shared" si="5"/>
        <v>100</v>
      </c>
      <c r="H45" s="65">
        <f t="shared" si="4"/>
        <v>28.000000000000004</v>
      </c>
      <c r="J45" s="24"/>
      <c r="K45" s="24"/>
      <c r="L45" s="24"/>
      <c r="M45" s="24"/>
    </row>
    <row r="46" spans="2:13" ht="60.75">
      <c r="B46" s="45" t="s">
        <v>81</v>
      </c>
      <c r="C46" s="15">
        <v>1300</v>
      </c>
      <c r="D46" s="15">
        <v>671.9</v>
      </c>
      <c r="E46" s="65">
        <v>671.9</v>
      </c>
      <c r="F46" s="15">
        <f t="shared" si="2"/>
        <v>-628.1</v>
      </c>
      <c r="G46" s="65">
        <f t="shared" si="5"/>
        <v>100</v>
      </c>
      <c r="H46" s="65">
        <f t="shared" si="4"/>
        <v>51.684615384615384</v>
      </c>
      <c r="J46" s="24"/>
      <c r="K46" s="24"/>
      <c r="L46" s="24"/>
      <c r="M46" s="24"/>
    </row>
    <row r="47" spans="2:13" ht="23.25">
      <c r="B47" s="45" t="s">
        <v>42</v>
      </c>
      <c r="C47" s="15">
        <v>30.7</v>
      </c>
      <c r="D47" s="15">
        <v>20.9</v>
      </c>
      <c r="E47" s="65">
        <v>12.9</v>
      </c>
      <c r="F47" s="15">
        <f t="shared" si="2"/>
        <v>-17.799999999999997</v>
      </c>
      <c r="G47" s="65">
        <f t="shared" si="5"/>
        <v>61.722488038277525</v>
      </c>
      <c r="H47" s="65">
        <f t="shared" si="4"/>
        <v>42.01954397394137</v>
      </c>
      <c r="J47" s="24"/>
      <c r="K47" s="24"/>
      <c r="L47" s="24"/>
      <c r="M47" s="24"/>
    </row>
    <row r="48" spans="2:13" ht="40.5">
      <c r="B48" s="45" t="s">
        <v>34</v>
      </c>
      <c r="C48" s="15">
        <v>21.3</v>
      </c>
      <c r="D48" s="15">
        <v>14.1</v>
      </c>
      <c r="E48" s="65">
        <v>11.8</v>
      </c>
      <c r="F48" s="70">
        <f>E48-C48</f>
        <v>-9.5</v>
      </c>
      <c r="G48" s="65">
        <f t="shared" si="5"/>
        <v>83.68794326241135</v>
      </c>
      <c r="H48" s="65">
        <f t="shared" si="4"/>
        <v>55.39906103286385</v>
      </c>
      <c r="J48" s="24"/>
      <c r="K48" s="24"/>
      <c r="L48" s="24"/>
      <c r="M48" s="24"/>
    </row>
    <row r="49" spans="2:13" ht="23.25">
      <c r="B49" s="45" t="s">
        <v>84</v>
      </c>
      <c r="C49" s="15">
        <v>11.4</v>
      </c>
      <c r="D49" s="15">
        <v>8.4</v>
      </c>
      <c r="E49" s="65">
        <v>7</v>
      </c>
      <c r="F49" s="70">
        <f>E49-C49</f>
        <v>-4.4</v>
      </c>
      <c r="G49" s="65">
        <f t="shared" si="5"/>
        <v>83.33333333333333</v>
      </c>
      <c r="H49" s="65">
        <f t="shared" si="4"/>
        <v>61.40350877192983</v>
      </c>
      <c r="J49" s="24"/>
      <c r="K49" s="24"/>
      <c r="L49" s="24"/>
      <c r="M49" s="24"/>
    </row>
    <row r="50" spans="2:13" ht="23.25">
      <c r="B50" s="43" t="s">
        <v>8</v>
      </c>
      <c r="C50" s="15">
        <v>87.7</v>
      </c>
      <c r="D50" s="15">
        <v>49.4</v>
      </c>
      <c r="E50" s="74">
        <v>45.8</v>
      </c>
      <c r="F50" s="15">
        <f t="shared" si="2"/>
        <v>-41.900000000000006</v>
      </c>
      <c r="G50" s="65">
        <f t="shared" si="5"/>
        <v>92.71255060728745</v>
      </c>
      <c r="H50" s="65">
        <f t="shared" si="4"/>
        <v>52.22348916761687</v>
      </c>
      <c r="J50" s="24"/>
      <c r="K50" s="24"/>
      <c r="L50" s="24"/>
      <c r="M50" s="24"/>
    </row>
    <row r="51" spans="2:13" ht="85.5" customHeight="1">
      <c r="B51" s="43" t="s">
        <v>83</v>
      </c>
      <c r="C51" s="15">
        <v>85</v>
      </c>
      <c r="D51" s="15">
        <v>85</v>
      </c>
      <c r="E51" s="74"/>
      <c r="F51" s="15">
        <f t="shared" si="2"/>
        <v>-85</v>
      </c>
      <c r="G51" s="65">
        <f t="shared" si="5"/>
        <v>0</v>
      </c>
      <c r="H51" s="65">
        <f t="shared" si="4"/>
        <v>0</v>
      </c>
      <c r="J51" s="24"/>
      <c r="K51" s="24"/>
      <c r="L51" s="24"/>
      <c r="M51" s="24"/>
    </row>
    <row r="52" spans="2:13" ht="23.25">
      <c r="B52" s="43" t="s">
        <v>85</v>
      </c>
      <c r="C52" s="15">
        <v>1472.4</v>
      </c>
      <c r="D52" s="15">
        <v>875.2</v>
      </c>
      <c r="E52" s="65">
        <v>681.7</v>
      </c>
      <c r="F52" s="15">
        <f t="shared" si="2"/>
        <v>-790.7</v>
      </c>
      <c r="G52" s="65">
        <f aca="true" t="shared" si="6" ref="G52:G60">E52/D52*100</f>
        <v>77.89076782449726</v>
      </c>
      <c r="H52" s="65">
        <f t="shared" si="4"/>
        <v>46.2985601738658</v>
      </c>
      <c r="J52" s="24"/>
      <c r="K52" s="24"/>
      <c r="L52" s="24"/>
      <c r="M52" s="24"/>
    </row>
    <row r="53" spans="2:13" ht="87" customHeight="1">
      <c r="B53" s="43" t="s">
        <v>102</v>
      </c>
      <c r="C53" s="15">
        <v>164.5</v>
      </c>
      <c r="D53" s="15">
        <v>88.9</v>
      </c>
      <c r="E53" s="65">
        <v>59.9</v>
      </c>
      <c r="F53" s="15">
        <f t="shared" si="2"/>
        <v>-104.6</v>
      </c>
      <c r="G53" s="65">
        <f t="shared" si="6"/>
        <v>67.37907761529807</v>
      </c>
      <c r="H53" s="65">
        <f t="shared" si="4"/>
        <v>36.41337386018237</v>
      </c>
      <c r="J53" s="24"/>
      <c r="K53" s="24"/>
      <c r="L53" s="24"/>
      <c r="M53" s="24"/>
    </row>
    <row r="54" spans="2:13" ht="48" customHeight="1">
      <c r="B54" s="43" t="s">
        <v>103</v>
      </c>
      <c r="C54" s="15">
        <v>54.2</v>
      </c>
      <c r="D54" s="15">
        <v>27.1</v>
      </c>
      <c r="E54" s="65"/>
      <c r="F54" s="15"/>
      <c r="G54" s="65"/>
      <c r="H54" s="65"/>
      <c r="J54" s="24"/>
      <c r="K54" s="24"/>
      <c r="L54" s="24"/>
      <c r="M54" s="24"/>
    </row>
    <row r="55" spans="2:13" ht="23.25">
      <c r="B55" s="43" t="s">
        <v>19</v>
      </c>
      <c r="C55" s="15">
        <v>18</v>
      </c>
      <c r="D55" s="15">
        <v>15.5</v>
      </c>
      <c r="E55" s="65">
        <v>15.3</v>
      </c>
      <c r="F55" s="15">
        <f t="shared" si="2"/>
        <v>-2.6999999999999993</v>
      </c>
      <c r="G55" s="65">
        <f>E55/D55*100</f>
        <v>98.70967741935485</v>
      </c>
      <c r="H55" s="65">
        <f t="shared" si="4"/>
        <v>85.00000000000001</v>
      </c>
      <c r="J55" s="24"/>
      <c r="K55" s="24"/>
      <c r="L55" s="24"/>
      <c r="M55" s="24"/>
    </row>
    <row r="56" spans="2:13" ht="40.5">
      <c r="B56" s="43" t="s">
        <v>38</v>
      </c>
      <c r="C56" s="15">
        <v>3200</v>
      </c>
      <c r="D56" s="15">
        <v>1872</v>
      </c>
      <c r="E56" s="65">
        <v>1872</v>
      </c>
      <c r="F56" s="15">
        <f t="shared" si="2"/>
        <v>-1328</v>
      </c>
      <c r="G56" s="65">
        <f t="shared" si="6"/>
        <v>100</v>
      </c>
      <c r="H56" s="65">
        <f t="shared" si="4"/>
        <v>58.5</v>
      </c>
      <c r="J56" s="24"/>
      <c r="K56" s="24"/>
      <c r="L56" s="24"/>
      <c r="M56" s="24"/>
    </row>
    <row r="57" spans="2:13" ht="60.75">
      <c r="B57" s="43" t="s">
        <v>67</v>
      </c>
      <c r="C57" s="15">
        <v>19.4</v>
      </c>
      <c r="D57" s="15">
        <v>19.4</v>
      </c>
      <c r="E57" s="65">
        <v>19.4</v>
      </c>
      <c r="F57" s="15">
        <f t="shared" si="2"/>
        <v>0</v>
      </c>
      <c r="G57" s="65">
        <f t="shared" si="6"/>
        <v>100</v>
      </c>
      <c r="H57" s="65">
        <f t="shared" si="4"/>
        <v>100</v>
      </c>
      <c r="J57" s="24"/>
      <c r="K57" s="24"/>
      <c r="L57" s="24"/>
      <c r="M57" s="24"/>
    </row>
    <row r="58" spans="2:13" ht="23.25">
      <c r="B58" s="43" t="s">
        <v>86</v>
      </c>
      <c r="C58" s="15"/>
      <c r="D58" s="15"/>
      <c r="E58" s="65"/>
      <c r="F58" s="15">
        <f>E58-C58</f>
        <v>0</v>
      </c>
      <c r="G58" s="65"/>
      <c r="H58" s="65"/>
      <c r="J58" s="24"/>
      <c r="K58" s="24"/>
      <c r="L58" s="24"/>
      <c r="M58" s="24"/>
    </row>
    <row r="59" spans="2:13" ht="22.5" customHeight="1">
      <c r="B59" s="41" t="s">
        <v>9</v>
      </c>
      <c r="C59" s="17">
        <f>C60+C62+C63+C61</f>
        <v>672.8</v>
      </c>
      <c r="D59" s="17">
        <f>D60+D62+D63+D61</f>
        <v>598.4000000000001</v>
      </c>
      <c r="E59" s="17">
        <f>E60+E62+E63+E61</f>
        <v>448.2</v>
      </c>
      <c r="F59" s="17">
        <f t="shared" si="2"/>
        <v>-224.59999999999997</v>
      </c>
      <c r="G59" s="72">
        <f t="shared" si="6"/>
        <v>74.89973262032085</v>
      </c>
      <c r="H59" s="72">
        <f t="shared" si="4"/>
        <v>66.61712247324614</v>
      </c>
      <c r="J59" s="24"/>
      <c r="K59" s="24"/>
      <c r="L59" s="24"/>
      <c r="M59" s="24"/>
    </row>
    <row r="60" spans="2:13" ht="30" customHeight="1">
      <c r="B60" s="55" t="s">
        <v>47</v>
      </c>
      <c r="C60" s="15">
        <v>163.2</v>
      </c>
      <c r="D60" s="15">
        <v>163.2</v>
      </c>
      <c r="E60" s="74">
        <v>149</v>
      </c>
      <c r="F60" s="15">
        <f t="shared" si="2"/>
        <v>-14.199999999999989</v>
      </c>
      <c r="G60" s="65">
        <f t="shared" si="6"/>
        <v>91.29901960784315</v>
      </c>
      <c r="H60" s="65">
        <f t="shared" si="4"/>
        <v>91.29901960784315</v>
      </c>
      <c r="J60" s="24"/>
      <c r="K60" s="24"/>
      <c r="L60" s="24"/>
      <c r="M60" s="24"/>
    </row>
    <row r="61" spans="2:13" ht="30" customHeight="1">
      <c r="B61" s="55" t="s">
        <v>61</v>
      </c>
      <c r="C61" s="15">
        <v>12.2</v>
      </c>
      <c r="D61" s="15">
        <v>12.2</v>
      </c>
      <c r="E61" s="74">
        <v>3.8</v>
      </c>
      <c r="F61" s="15">
        <f t="shared" si="2"/>
        <v>-8.399999999999999</v>
      </c>
      <c r="G61" s="65">
        <f>E61/D61*100</f>
        <v>31.147540983606557</v>
      </c>
      <c r="H61" s="65">
        <f t="shared" si="4"/>
        <v>31.147540983606557</v>
      </c>
      <c r="J61" s="24"/>
      <c r="K61" s="24"/>
      <c r="L61" s="24"/>
      <c r="M61" s="24"/>
    </row>
    <row r="62" spans="2:13" ht="27" customHeight="1">
      <c r="B62" s="43" t="s">
        <v>87</v>
      </c>
      <c r="C62" s="15">
        <v>497.4</v>
      </c>
      <c r="D62" s="15">
        <v>423</v>
      </c>
      <c r="E62" s="74">
        <v>295.4</v>
      </c>
      <c r="F62" s="15">
        <f t="shared" si="2"/>
        <v>-202</v>
      </c>
      <c r="G62" s="15">
        <f>E62/D62*100</f>
        <v>69.83451536643025</v>
      </c>
      <c r="H62" s="65">
        <f t="shared" si="4"/>
        <v>59.38882187374347</v>
      </c>
      <c r="J62" s="24"/>
      <c r="K62" s="24"/>
      <c r="L62" s="24"/>
      <c r="M62" s="24"/>
    </row>
    <row r="63" spans="2:13" ht="27" customHeight="1">
      <c r="B63" s="43" t="s">
        <v>48</v>
      </c>
      <c r="C63" s="15"/>
      <c r="D63" s="15"/>
      <c r="E63" s="74"/>
      <c r="F63" s="15">
        <f t="shared" si="2"/>
        <v>0</v>
      </c>
      <c r="G63" s="65"/>
      <c r="H63" s="65"/>
      <c r="J63" s="24"/>
      <c r="K63" s="24"/>
      <c r="L63" s="24"/>
      <c r="M63" s="24"/>
    </row>
    <row r="64" spans="1:13" ht="27" customHeight="1">
      <c r="A64" s="1"/>
      <c r="B64" s="41" t="s">
        <v>88</v>
      </c>
      <c r="C64" s="17">
        <v>3569.2</v>
      </c>
      <c r="D64" s="17">
        <v>2278.3</v>
      </c>
      <c r="E64" s="73">
        <v>1920.9</v>
      </c>
      <c r="F64" s="17">
        <f t="shared" si="2"/>
        <v>-1648.2999999999997</v>
      </c>
      <c r="G64" s="72">
        <f aca="true" t="shared" si="7" ref="G64:G73">E64/D64*100</f>
        <v>84.31286485537461</v>
      </c>
      <c r="H64" s="72">
        <f t="shared" si="4"/>
        <v>53.81878292054242</v>
      </c>
      <c r="J64" s="24"/>
      <c r="K64" s="24"/>
      <c r="L64" s="24"/>
      <c r="M64" s="24"/>
    </row>
    <row r="65" spans="1:13" ht="30" customHeight="1">
      <c r="A65" s="56"/>
      <c r="B65" s="41" t="s">
        <v>10</v>
      </c>
      <c r="C65" s="17">
        <f>C66+C67</f>
        <v>149</v>
      </c>
      <c r="D65" s="17">
        <f>D66+D67</f>
        <v>93</v>
      </c>
      <c r="E65" s="17">
        <f>E66+E67</f>
        <v>84</v>
      </c>
      <c r="F65" s="70">
        <f t="shared" si="2"/>
        <v>-65</v>
      </c>
      <c r="G65" s="65">
        <f t="shared" si="7"/>
        <v>90.32258064516128</v>
      </c>
      <c r="H65" s="65">
        <f t="shared" si="4"/>
        <v>56.375838926174495</v>
      </c>
      <c r="J65" s="24"/>
      <c r="K65" s="24"/>
      <c r="L65" s="24"/>
      <c r="M65" s="24"/>
    </row>
    <row r="66" spans="1:13" s="46" customFormat="1" ht="23.25">
      <c r="A66" s="2"/>
      <c r="B66" s="43" t="s">
        <v>40</v>
      </c>
      <c r="C66" s="15">
        <v>49</v>
      </c>
      <c r="D66" s="15">
        <v>31</v>
      </c>
      <c r="E66" s="74">
        <v>28</v>
      </c>
      <c r="F66" s="15">
        <f t="shared" si="2"/>
        <v>-21</v>
      </c>
      <c r="G66" s="65">
        <f t="shared" si="7"/>
        <v>90.32258064516128</v>
      </c>
      <c r="H66" s="65">
        <f t="shared" si="4"/>
        <v>57.14285714285714</v>
      </c>
      <c r="J66" s="24"/>
      <c r="K66" s="24"/>
      <c r="L66" s="24"/>
      <c r="M66" s="24"/>
    </row>
    <row r="67" spans="1:13" s="46" customFormat="1" ht="23.25">
      <c r="A67" s="2"/>
      <c r="B67" s="43" t="s">
        <v>89</v>
      </c>
      <c r="C67" s="15">
        <v>100</v>
      </c>
      <c r="D67" s="15">
        <v>62</v>
      </c>
      <c r="E67" s="74">
        <v>56</v>
      </c>
      <c r="F67" s="15">
        <f t="shared" si="2"/>
        <v>-44</v>
      </c>
      <c r="G67" s="65">
        <f t="shared" si="7"/>
        <v>90.32258064516128</v>
      </c>
      <c r="H67" s="65">
        <f t="shared" si="4"/>
        <v>56.00000000000001</v>
      </c>
      <c r="J67" s="24"/>
      <c r="K67" s="24"/>
      <c r="L67" s="24"/>
      <c r="M67" s="24"/>
    </row>
    <row r="68" spans="1:13" s="46" customFormat="1" ht="23.25">
      <c r="A68" s="2"/>
      <c r="B68" s="57" t="s">
        <v>11</v>
      </c>
      <c r="C68" s="17">
        <f>C69+C70+C71</f>
        <v>303.6</v>
      </c>
      <c r="D68" s="17">
        <f>D69+D70+D71</f>
        <v>228</v>
      </c>
      <c r="E68" s="17">
        <f>E69+E70+E71</f>
        <v>186.2</v>
      </c>
      <c r="F68" s="17">
        <f t="shared" si="2"/>
        <v>-117.40000000000003</v>
      </c>
      <c r="G68" s="72">
        <f t="shared" si="7"/>
        <v>81.66666666666667</v>
      </c>
      <c r="H68" s="72">
        <f t="shared" si="4"/>
        <v>61.33069828722002</v>
      </c>
      <c r="J68" s="24"/>
      <c r="K68" s="24"/>
      <c r="L68" s="24"/>
      <c r="M68" s="24"/>
    </row>
    <row r="69" spans="1:13" s="46" customFormat="1" ht="23.25">
      <c r="A69" s="2"/>
      <c r="B69" s="43" t="s">
        <v>63</v>
      </c>
      <c r="C69" s="15">
        <v>30.3</v>
      </c>
      <c r="D69" s="15">
        <v>30</v>
      </c>
      <c r="E69" s="74">
        <v>16.5</v>
      </c>
      <c r="F69" s="15">
        <f t="shared" si="2"/>
        <v>-13.8</v>
      </c>
      <c r="G69" s="65">
        <f t="shared" si="7"/>
        <v>55.00000000000001</v>
      </c>
      <c r="H69" s="65">
        <f t="shared" si="4"/>
        <v>54.45544554455446</v>
      </c>
      <c r="J69" s="24"/>
      <c r="K69" s="24"/>
      <c r="L69" s="24"/>
      <c r="M69" s="24"/>
    </row>
    <row r="70" spans="2:13" ht="65.25" customHeight="1">
      <c r="B70" s="43" t="s">
        <v>90</v>
      </c>
      <c r="C70" s="15">
        <v>260.2</v>
      </c>
      <c r="D70" s="15">
        <v>184.9</v>
      </c>
      <c r="E70" s="74">
        <v>169.7</v>
      </c>
      <c r="F70" s="15">
        <f t="shared" si="2"/>
        <v>-90.5</v>
      </c>
      <c r="G70" s="65">
        <f t="shared" si="7"/>
        <v>91.77934018388318</v>
      </c>
      <c r="H70" s="65">
        <f t="shared" si="4"/>
        <v>65.21906225980015</v>
      </c>
      <c r="J70" s="24"/>
      <c r="K70" s="24"/>
      <c r="L70" s="24"/>
      <c r="M70" s="24"/>
    </row>
    <row r="71" spans="2:13" ht="23.25">
      <c r="B71" s="43" t="s">
        <v>65</v>
      </c>
      <c r="C71" s="15">
        <v>13.1</v>
      </c>
      <c r="D71" s="15">
        <v>13.1</v>
      </c>
      <c r="E71" s="74"/>
      <c r="F71" s="15">
        <f>E71-C71</f>
        <v>-13.1</v>
      </c>
      <c r="G71" s="65">
        <f t="shared" si="7"/>
        <v>0</v>
      </c>
      <c r="H71" s="65">
        <f t="shared" si="4"/>
        <v>0</v>
      </c>
      <c r="J71" s="24"/>
      <c r="K71" s="24"/>
      <c r="L71" s="24"/>
      <c r="M71" s="24"/>
    </row>
    <row r="72" spans="2:13" ht="40.5">
      <c r="B72" s="57" t="s">
        <v>51</v>
      </c>
      <c r="C72" s="17">
        <f>C73+C74</f>
        <v>29.5</v>
      </c>
      <c r="D72" s="17">
        <f>D73+D74</f>
        <v>29.5</v>
      </c>
      <c r="E72" s="17">
        <f>E73+E74</f>
        <v>19</v>
      </c>
      <c r="F72" s="17">
        <f t="shared" si="2"/>
        <v>-10.5</v>
      </c>
      <c r="G72" s="72">
        <f t="shared" si="7"/>
        <v>64.40677966101694</v>
      </c>
      <c r="H72" s="82"/>
      <c r="J72" s="24"/>
      <c r="K72" s="24"/>
      <c r="L72" s="24"/>
      <c r="M72" s="24"/>
    </row>
    <row r="73" spans="2:13" ht="23.25">
      <c r="B73" s="43" t="s">
        <v>52</v>
      </c>
      <c r="C73" s="15">
        <v>29.5</v>
      </c>
      <c r="D73" s="15">
        <v>29.5</v>
      </c>
      <c r="E73" s="74">
        <v>19</v>
      </c>
      <c r="F73" s="15">
        <f t="shared" si="2"/>
        <v>-10.5</v>
      </c>
      <c r="G73" s="65">
        <f t="shared" si="7"/>
        <v>64.40677966101694</v>
      </c>
      <c r="H73" s="65"/>
      <c r="J73" s="24"/>
      <c r="K73" s="24"/>
      <c r="L73" s="24"/>
      <c r="M73" s="24"/>
    </row>
    <row r="74" spans="2:13" ht="23.25">
      <c r="B74" s="43" t="s">
        <v>60</v>
      </c>
      <c r="C74" s="15">
        <v>0</v>
      </c>
      <c r="D74" s="15">
        <v>0</v>
      </c>
      <c r="E74" s="74">
        <v>0</v>
      </c>
      <c r="F74" s="15">
        <f t="shared" si="2"/>
        <v>0</v>
      </c>
      <c r="G74" s="65">
        <v>0</v>
      </c>
      <c r="H74" s="65"/>
      <c r="J74" s="24"/>
      <c r="K74" s="24"/>
      <c r="L74" s="24"/>
      <c r="M74" s="24"/>
    </row>
    <row r="75" spans="2:13" ht="46.5" customHeight="1">
      <c r="B75" s="41" t="s">
        <v>91</v>
      </c>
      <c r="C75" s="17">
        <f>C76+C77</f>
        <v>80</v>
      </c>
      <c r="D75" s="17">
        <f>D76+D77</f>
        <v>35.2</v>
      </c>
      <c r="E75" s="17">
        <f>E76+E77</f>
        <v>30.6</v>
      </c>
      <c r="F75" s="17">
        <f t="shared" si="2"/>
        <v>-49.4</v>
      </c>
      <c r="G75" s="72">
        <f>E75/D75*100</f>
        <v>86.93181818181817</v>
      </c>
      <c r="H75" s="72">
        <f t="shared" si="4"/>
        <v>38.25</v>
      </c>
      <c r="J75" s="24"/>
      <c r="K75" s="24"/>
      <c r="L75" s="24"/>
      <c r="M75" s="24"/>
    </row>
    <row r="76" spans="2:13" ht="40.5">
      <c r="B76" s="45" t="s">
        <v>35</v>
      </c>
      <c r="C76" s="15">
        <v>35</v>
      </c>
      <c r="D76" s="15">
        <v>14.4</v>
      </c>
      <c r="E76" s="74">
        <v>9.9</v>
      </c>
      <c r="F76" s="15">
        <f t="shared" si="2"/>
        <v>-25.1</v>
      </c>
      <c r="G76" s="65">
        <f>E76/D76*100</f>
        <v>68.75</v>
      </c>
      <c r="H76" s="65">
        <f t="shared" si="4"/>
        <v>28.285714285714285</v>
      </c>
      <c r="J76" s="24"/>
      <c r="K76" s="24"/>
      <c r="L76" s="24"/>
      <c r="M76" s="24"/>
    </row>
    <row r="77" spans="2:13" ht="40.5">
      <c r="B77" s="45" t="s">
        <v>43</v>
      </c>
      <c r="C77" s="15">
        <v>45</v>
      </c>
      <c r="D77" s="15">
        <v>20.8</v>
      </c>
      <c r="E77" s="74">
        <v>20.7</v>
      </c>
      <c r="F77" s="15">
        <f t="shared" si="2"/>
        <v>-24.3</v>
      </c>
      <c r="G77" s="65">
        <f>E77/D77*100</f>
        <v>99.51923076923076</v>
      </c>
      <c r="H77" s="65">
        <f t="shared" si="4"/>
        <v>46</v>
      </c>
      <c r="J77" s="24"/>
      <c r="K77" s="24"/>
      <c r="L77" s="24"/>
      <c r="M77" s="24"/>
    </row>
    <row r="78" spans="2:13" ht="23.25">
      <c r="B78" s="41" t="s">
        <v>53</v>
      </c>
      <c r="C78" s="17"/>
      <c r="D78" s="17"/>
      <c r="E78" s="73"/>
      <c r="F78" s="17">
        <f t="shared" si="2"/>
        <v>0</v>
      </c>
      <c r="G78" s="65"/>
      <c r="H78" s="65"/>
      <c r="J78" s="24"/>
      <c r="K78" s="24"/>
      <c r="L78" s="24"/>
      <c r="M78" s="24"/>
    </row>
    <row r="79" spans="2:13" ht="40.5">
      <c r="B79" s="41" t="s">
        <v>39</v>
      </c>
      <c r="C79" s="17"/>
      <c r="D79" s="17"/>
      <c r="E79" s="73"/>
      <c r="F79" s="17">
        <f t="shared" si="2"/>
        <v>0</v>
      </c>
      <c r="G79" s="72"/>
      <c r="H79" s="72"/>
      <c r="J79" s="24"/>
      <c r="K79" s="24"/>
      <c r="L79" s="24"/>
      <c r="M79" s="24"/>
    </row>
    <row r="80" spans="2:13" ht="23.25">
      <c r="B80" s="41"/>
      <c r="C80" s="17"/>
      <c r="D80" s="17"/>
      <c r="E80" s="73"/>
      <c r="F80" s="17">
        <f t="shared" si="2"/>
        <v>0</v>
      </c>
      <c r="G80" s="65"/>
      <c r="H80" s="65"/>
      <c r="J80" s="24"/>
      <c r="K80" s="24"/>
      <c r="L80" s="24"/>
      <c r="M80" s="24"/>
    </row>
    <row r="81" spans="2:13" ht="23.25">
      <c r="B81" s="47" t="s">
        <v>13</v>
      </c>
      <c r="C81" s="17">
        <f>C82+C84+C83</f>
        <v>48.6</v>
      </c>
      <c r="D81" s="17">
        <f>D82+D84+D83</f>
        <v>27.1</v>
      </c>
      <c r="E81" s="17">
        <f>E82+E84+E83</f>
        <v>15.1</v>
      </c>
      <c r="F81" s="17">
        <f>E81-C81</f>
        <v>-33.5</v>
      </c>
      <c r="G81" s="72">
        <f>E81/D81*100</f>
        <v>55.71955719557196</v>
      </c>
      <c r="H81" s="72">
        <f t="shared" si="4"/>
        <v>31.069958847736622</v>
      </c>
      <c r="J81" s="24"/>
      <c r="K81" s="24"/>
      <c r="L81" s="24"/>
      <c r="M81" s="24"/>
    </row>
    <row r="82" spans="2:13" ht="23.25">
      <c r="B82" s="66" t="s">
        <v>54</v>
      </c>
      <c r="C82" s="70">
        <v>7.4</v>
      </c>
      <c r="D82" s="70">
        <v>7.4</v>
      </c>
      <c r="E82" s="73"/>
      <c r="F82" s="70">
        <f>E82-C82</f>
        <v>-7.4</v>
      </c>
      <c r="G82" s="65">
        <f>E82/D82*100</f>
        <v>0</v>
      </c>
      <c r="H82" s="65"/>
      <c r="J82" s="24"/>
      <c r="K82" s="24"/>
      <c r="L82" s="24"/>
      <c r="M82" s="24"/>
    </row>
    <row r="83" spans="2:13" ht="40.5">
      <c r="B83" s="66" t="s">
        <v>92</v>
      </c>
      <c r="C83" s="70"/>
      <c r="D83" s="70"/>
      <c r="E83" s="71"/>
      <c r="F83" s="70">
        <f>E83-C83</f>
        <v>0</v>
      </c>
      <c r="G83" s="65"/>
      <c r="H83" s="65"/>
      <c r="J83" s="24"/>
      <c r="K83" s="24"/>
      <c r="L83" s="24"/>
      <c r="M83" s="24"/>
    </row>
    <row r="84" spans="2:13" ht="23.25">
      <c r="B84" s="66" t="s">
        <v>46</v>
      </c>
      <c r="C84" s="70">
        <v>41.2</v>
      </c>
      <c r="D84" s="70">
        <v>19.7</v>
      </c>
      <c r="E84" s="71">
        <v>15.1</v>
      </c>
      <c r="F84" s="70">
        <f>E84-C84</f>
        <v>-26.1</v>
      </c>
      <c r="G84" s="65">
        <f aca="true" t="shared" si="8" ref="G84:G90">E84/D84*100</f>
        <v>76.6497461928934</v>
      </c>
      <c r="H84" s="65">
        <f t="shared" si="4"/>
        <v>36.6504854368932</v>
      </c>
      <c r="J84" s="24"/>
      <c r="K84" s="24"/>
      <c r="L84" s="24"/>
      <c r="M84" s="24"/>
    </row>
    <row r="85" spans="2:13" ht="23.25">
      <c r="B85" s="58" t="s">
        <v>14</v>
      </c>
      <c r="C85" s="17">
        <f>C9+C19+C20+C21+C59+C64+C65+C68+C75+C78+C79+C80+C81+C72</f>
        <v>78084.90000000002</v>
      </c>
      <c r="D85" s="17">
        <f>D9+D19+D20+D21+D59+D64+D65+D68+D75+D78+D79+D80+D81+D72</f>
        <v>50949.6</v>
      </c>
      <c r="E85" s="17">
        <f>E9+E19+E20+E21+E59+E64+E65+E68+E75+E78+E79+E80+E81+E72</f>
        <v>45319.39999999999</v>
      </c>
      <c r="F85" s="17">
        <f aca="true" t="shared" si="9" ref="F85:F125">E85-C85</f>
        <v>-32765.500000000036</v>
      </c>
      <c r="G85" s="72">
        <f t="shared" si="8"/>
        <v>88.94947163471349</v>
      </c>
      <c r="H85" s="72">
        <f t="shared" si="4"/>
        <v>58.03862206393294</v>
      </c>
      <c r="J85" s="24"/>
      <c r="K85" s="24"/>
      <c r="L85" s="24"/>
      <c r="M85" s="24"/>
    </row>
    <row r="86" spans="2:13" ht="23.25">
      <c r="B86" s="43" t="s">
        <v>32</v>
      </c>
      <c r="C86" s="85">
        <v>283.2</v>
      </c>
      <c r="D86" s="70">
        <v>165.2</v>
      </c>
      <c r="E86" s="71">
        <v>92.3</v>
      </c>
      <c r="F86" s="70">
        <f>E86-C86</f>
        <v>-190.89999999999998</v>
      </c>
      <c r="G86" s="65">
        <f t="shared" si="8"/>
        <v>55.87167070217917</v>
      </c>
      <c r="H86" s="65">
        <f>E86/C86*100</f>
        <v>32.59180790960452</v>
      </c>
      <c r="J86" s="24"/>
      <c r="K86" s="24"/>
      <c r="L86" s="24"/>
      <c r="M86" s="24"/>
    </row>
    <row r="87" spans="2:13" ht="23.25">
      <c r="B87" s="43" t="s">
        <v>111</v>
      </c>
      <c r="C87" s="85">
        <v>80.4</v>
      </c>
      <c r="D87" s="70">
        <v>5.8</v>
      </c>
      <c r="E87" s="71">
        <v>5.8</v>
      </c>
      <c r="F87" s="15">
        <f t="shared" si="9"/>
        <v>-74.60000000000001</v>
      </c>
      <c r="G87" s="65"/>
      <c r="H87" s="65"/>
      <c r="J87" s="24"/>
      <c r="K87" s="24"/>
      <c r="L87" s="24"/>
      <c r="M87" s="24"/>
    </row>
    <row r="88" spans="2:13" ht="23.25">
      <c r="B88" s="43" t="s">
        <v>36</v>
      </c>
      <c r="C88" s="85">
        <v>3978</v>
      </c>
      <c r="D88" s="70">
        <v>2320.5</v>
      </c>
      <c r="E88" s="71">
        <v>2314</v>
      </c>
      <c r="F88" s="15">
        <f aca="true" t="shared" si="10" ref="F88:F93">E88-C88</f>
        <v>-1664</v>
      </c>
      <c r="G88" s="65">
        <f t="shared" si="8"/>
        <v>99.71988795518207</v>
      </c>
      <c r="H88" s="65">
        <f t="shared" si="4"/>
        <v>58.16993464052288</v>
      </c>
      <c r="J88" s="24"/>
      <c r="K88" s="24"/>
      <c r="L88" s="24"/>
      <c r="M88" s="24"/>
    </row>
    <row r="89" spans="2:13" ht="40.5" hidden="1">
      <c r="B89" s="43" t="s">
        <v>49</v>
      </c>
      <c r="C89" s="86"/>
      <c r="D89" s="15"/>
      <c r="E89" s="74"/>
      <c r="F89" s="15">
        <f t="shared" si="10"/>
        <v>0</v>
      </c>
      <c r="G89" s="65" t="e">
        <f t="shared" si="8"/>
        <v>#DIV/0!</v>
      </c>
      <c r="H89" s="65" t="e">
        <f t="shared" si="4"/>
        <v>#DIV/0!</v>
      </c>
      <c r="J89" s="24"/>
      <c r="K89" s="24"/>
      <c r="L89" s="24"/>
      <c r="M89" s="24"/>
    </row>
    <row r="90" spans="2:13" ht="40.5" hidden="1">
      <c r="B90" s="43" t="s">
        <v>50</v>
      </c>
      <c r="C90" s="86"/>
      <c r="D90" s="15"/>
      <c r="E90" s="74"/>
      <c r="F90" s="15">
        <f t="shared" si="10"/>
        <v>0</v>
      </c>
      <c r="G90" s="65" t="e">
        <f t="shared" si="8"/>
        <v>#DIV/0!</v>
      </c>
      <c r="H90" s="65" t="e">
        <f t="shared" si="4"/>
        <v>#DIV/0!</v>
      </c>
      <c r="J90" s="24"/>
      <c r="K90" s="24"/>
      <c r="L90" s="24"/>
      <c r="M90" s="24"/>
    </row>
    <row r="91" spans="2:13" ht="40.5">
      <c r="B91" s="43" t="s">
        <v>66</v>
      </c>
      <c r="C91" s="85"/>
      <c r="D91" s="70"/>
      <c r="E91" s="71"/>
      <c r="F91" s="15">
        <f t="shared" si="10"/>
        <v>0</v>
      </c>
      <c r="G91" s="65"/>
      <c r="H91" s="65"/>
      <c r="J91" s="24"/>
      <c r="K91" s="24"/>
      <c r="L91" s="24"/>
      <c r="M91" s="24"/>
    </row>
    <row r="92" spans="2:13" ht="110.25" customHeight="1">
      <c r="B92" s="43" t="s">
        <v>106</v>
      </c>
      <c r="C92" s="85"/>
      <c r="D92" s="70"/>
      <c r="E92" s="71"/>
      <c r="F92" s="15">
        <f t="shared" si="10"/>
        <v>0</v>
      </c>
      <c r="G92" s="65">
        <v>0</v>
      </c>
      <c r="H92" s="65">
        <v>0</v>
      </c>
      <c r="J92" s="24"/>
      <c r="K92" s="24"/>
      <c r="L92" s="24"/>
      <c r="M92" s="24"/>
    </row>
    <row r="93" spans="2:13" ht="65.25" customHeight="1">
      <c r="B93" s="43" t="s">
        <v>94</v>
      </c>
      <c r="C93" s="85">
        <v>20</v>
      </c>
      <c r="D93" s="70">
        <v>20</v>
      </c>
      <c r="E93" s="71">
        <v>19.9</v>
      </c>
      <c r="F93" s="70">
        <f t="shared" si="10"/>
        <v>-0.10000000000000142</v>
      </c>
      <c r="G93" s="65">
        <f>E93/D93*100</f>
        <v>99.49999999999999</v>
      </c>
      <c r="H93" s="65">
        <f>E93/C93*100</f>
        <v>99.49999999999999</v>
      </c>
      <c r="J93" s="24"/>
      <c r="K93" s="24"/>
      <c r="L93" s="24"/>
      <c r="M93" s="24"/>
    </row>
    <row r="94" spans="2:13" ht="46.5" customHeight="1">
      <c r="B94" s="43" t="s">
        <v>104</v>
      </c>
      <c r="C94" s="86">
        <v>1070.6</v>
      </c>
      <c r="D94" s="15">
        <v>991.5</v>
      </c>
      <c r="E94" s="15">
        <v>941.9</v>
      </c>
      <c r="F94" s="15">
        <f t="shared" si="9"/>
        <v>-128.69999999999993</v>
      </c>
      <c r="G94" s="65">
        <f>E94/D94*100</f>
        <v>94.99747856782652</v>
      </c>
      <c r="H94" s="65">
        <f t="shared" si="4"/>
        <v>87.97870353073044</v>
      </c>
      <c r="J94" s="23"/>
      <c r="K94" s="23"/>
      <c r="L94" s="23"/>
      <c r="M94" s="23"/>
    </row>
    <row r="95" spans="2:13" ht="48" customHeight="1">
      <c r="B95" s="43" t="s">
        <v>105</v>
      </c>
      <c r="C95" s="15">
        <v>284</v>
      </c>
      <c r="D95" s="15">
        <v>186</v>
      </c>
      <c r="E95" s="15">
        <v>184</v>
      </c>
      <c r="F95" s="15">
        <f t="shared" si="9"/>
        <v>-100</v>
      </c>
      <c r="G95" s="65">
        <f>E95/D95*100</f>
        <v>98.9247311827957</v>
      </c>
      <c r="H95" s="65">
        <f t="shared" si="4"/>
        <v>64.7887323943662</v>
      </c>
      <c r="J95" s="23"/>
      <c r="K95" s="23"/>
      <c r="L95" s="23"/>
      <c r="M95" s="23"/>
    </row>
    <row r="96" spans="2:13" ht="24.75" customHeight="1">
      <c r="B96" s="43" t="s">
        <v>25</v>
      </c>
      <c r="C96" s="15">
        <v>232.4</v>
      </c>
      <c r="D96" s="15">
        <v>94.4</v>
      </c>
      <c r="E96" s="15">
        <v>47.2</v>
      </c>
      <c r="F96" s="15">
        <f t="shared" si="9"/>
        <v>-185.2</v>
      </c>
      <c r="G96" s="65"/>
      <c r="H96" s="65"/>
      <c r="J96" s="23"/>
      <c r="K96" s="23"/>
      <c r="L96" s="23"/>
      <c r="M96" s="23"/>
    </row>
    <row r="97" spans="2:13" ht="40.5" hidden="1">
      <c r="B97" s="43" t="s">
        <v>31</v>
      </c>
      <c r="C97" s="15"/>
      <c r="D97" s="15"/>
      <c r="E97" s="15">
        <v>194.4</v>
      </c>
      <c r="F97" s="15">
        <f t="shared" si="9"/>
        <v>194.4</v>
      </c>
      <c r="G97" s="65" t="e">
        <f>E97/D97*100</f>
        <v>#DIV/0!</v>
      </c>
      <c r="H97" s="65" t="e">
        <f t="shared" si="4"/>
        <v>#DIV/0!</v>
      </c>
      <c r="J97" s="23"/>
      <c r="K97" s="23"/>
      <c r="L97" s="23"/>
      <c r="M97" s="23"/>
    </row>
    <row r="98" spans="2:13" ht="25.5">
      <c r="B98" s="53" t="s">
        <v>20</v>
      </c>
      <c r="C98" s="68">
        <f>C85+C86+C88+C94+C95+C91+C87+C92+C93+C96</f>
        <v>84033.50000000001</v>
      </c>
      <c r="D98" s="68">
        <f>D85+D86+D88+D94+D95+D91+D87+D92+D93+D96</f>
        <v>54733</v>
      </c>
      <c r="E98" s="68">
        <f>E85+E86+E88+E94+E95+E91+E87+E92+E93+E96</f>
        <v>48924.49999999999</v>
      </c>
      <c r="F98" s="68">
        <f>F85+F86+F88+F89+F90+F94+F97+F95+F91+F87+F92+F93+F96</f>
        <v>-34914.60000000003</v>
      </c>
      <c r="G98" s="72">
        <f>E98/D98*100</f>
        <v>89.38757239690862</v>
      </c>
      <c r="H98" s="72">
        <f t="shared" si="4"/>
        <v>58.22023359731534</v>
      </c>
      <c r="J98" s="23"/>
      <c r="K98" s="23"/>
      <c r="L98" s="23"/>
      <c r="M98" s="23"/>
    </row>
    <row r="99" spans="2:9" ht="25.5">
      <c r="B99" s="59" t="s">
        <v>17</v>
      </c>
      <c r="C99" s="69">
        <f>C100+C101+C102+C103+C104+C105+C106+C107+C108+C109+C110+C111+C116</f>
        <v>6726.6</v>
      </c>
      <c r="D99" s="69">
        <f>D100+D101+D102+D103+D104+D105+D106+D107+D108+D109+D110+D111+D116</f>
        <v>6390.8</v>
      </c>
      <c r="E99" s="69">
        <f>E100+E101+E102+E103+E104+E105+E106+E107+E108+E109+E110+E111+E116</f>
        <v>3075.8</v>
      </c>
      <c r="F99" s="17">
        <f t="shared" si="9"/>
        <v>-3650.8</v>
      </c>
      <c r="G99" s="72">
        <f aca="true" t="shared" si="11" ref="G99:G115">E99/D99*100</f>
        <v>48.12855980471929</v>
      </c>
      <c r="H99" s="72">
        <f t="shared" si="4"/>
        <v>45.72592394374573</v>
      </c>
      <c r="I99" s="23"/>
    </row>
    <row r="100" spans="2:9" ht="25.5">
      <c r="B100" s="87" t="s">
        <v>5</v>
      </c>
      <c r="C100" s="88">
        <v>319.2</v>
      </c>
      <c r="D100" s="88">
        <v>319.2</v>
      </c>
      <c r="E100" s="88">
        <v>319.2</v>
      </c>
      <c r="F100" s="15">
        <f aca="true" t="shared" si="12" ref="F100:F106">E100-C100</f>
        <v>0</v>
      </c>
      <c r="G100" s="65">
        <f t="shared" si="11"/>
        <v>100</v>
      </c>
      <c r="H100" s="65">
        <f aca="true" t="shared" si="13" ref="H100:H106">E100/C100*100</f>
        <v>100</v>
      </c>
      <c r="I100" s="23"/>
    </row>
    <row r="101" spans="2:9" ht="25.5">
      <c r="B101" s="87" t="s">
        <v>7</v>
      </c>
      <c r="C101" s="88">
        <v>832.6</v>
      </c>
      <c r="D101" s="88">
        <v>777.7</v>
      </c>
      <c r="E101" s="88">
        <v>777.7</v>
      </c>
      <c r="F101" s="15">
        <f t="shared" si="12"/>
        <v>-54.89999999999998</v>
      </c>
      <c r="G101" s="65">
        <f t="shared" si="11"/>
        <v>100</v>
      </c>
      <c r="H101" s="65">
        <f t="shared" si="13"/>
        <v>93.4061974537593</v>
      </c>
      <c r="I101" s="23"/>
    </row>
    <row r="102" spans="2:9" ht="25.5">
      <c r="B102" s="87" t="s">
        <v>41</v>
      </c>
      <c r="C102" s="88">
        <v>340.3</v>
      </c>
      <c r="D102" s="88">
        <v>295.4</v>
      </c>
      <c r="E102" s="88">
        <v>295.4</v>
      </c>
      <c r="F102" s="15">
        <f t="shared" si="12"/>
        <v>-44.900000000000034</v>
      </c>
      <c r="G102" s="65">
        <f t="shared" si="11"/>
        <v>100</v>
      </c>
      <c r="H102" s="65">
        <f t="shared" si="13"/>
        <v>86.80575962386129</v>
      </c>
      <c r="I102" s="23"/>
    </row>
    <row r="103" spans="2:9" ht="25.5">
      <c r="B103" s="87" t="s">
        <v>107</v>
      </c>
      <c r="C103" s="88">
        <v>43.3</v>
      </c>
      <c r="D103" s="88">
        <v>42.4</v>
      </c>
      <c r="E103" s="88">
        <v>24.9</v>
      </c>
      <c r="F103" s="15">
        <f t="shared" si="12"/>
        <v>-18.4</v>
      </c>
      <c r="G103" s="65">
        <f t="shared" si="11"/>
        <v>58.72641509433962</v>
      </c>
      <c r="H103" s="65">
        <f t="shared" si="13"/>
        <v>57.505773672055426</v>
      </c>
      <c r="I103" s="23"/>
    </row>
    <row r="104" spans="2:9" ht="25.5">
      <c r="B104" s="60" t="s">
        <v>9</v>
      </c>
      <c r="C104" s="88">
        <v>52.6</v>
      </c>
      <c r="D104" s="88">
        <v>46.2</v>
      </c>
      <c r="E104" s="88">
        <v>17.6</v>
      </c>
      <c r="F104" s="15">
        <f t="shared" si="12"/>
        <v>-35</v>
      </c>
      <c r="G104" s="65">
        <f t="shared" si="11"/>
        <v>38.0952380952381</v>
      </c>
      <c r="H104" s="65">
        <f t="shared" si="13"/>
        <v>33.46007604562738</v>
      </c>
      <c r="I104" s="23"/>
    </row>
    <row r="105" spans="2:9" ht="25.5">
      <c r="B105" s="60" t="s">
        <v>88</v>
      </c>
      <c r="C105" s="88">
        <v>163.7</v>
      </c>
      <c r="D105" s="88">
        <v>142.1</v>
      </c>
      <c r="E105" s="88">
        <v>72.4</v>
      </c>
      <c r="F105" s="15">
        <f t="shared" si="12"/>
        <v>-91.29999999999998</v>
      </c>
      <c r="G105" s="65">
        <f t="shared" si="11"/>
        <v>50.95003518648839</v>
      </c>
      <c r="H105" s="65">
        <f t="shared" si="13"/>
        <v>44.22724496029323</v>
      </c>
      <c r="I105" s="23"/>
    </row>
    <row r="106" spans="2:9" ht="25.5">
      <c r="B106" s="60" t="s">
        <v>11</v>
      </c>
      <c r="C106" s="88">
        <v>267.9</v>
      </c>
      <c r="D106" s="88">
        <v>267.9</v>
      </c>
      <c r="E106" s="88">
        <v>19.4</v>
      </c>
      <c r="F106" s="15">
        <f t="shared" si="12"/>
        <v>-248.49999999999997</v>
      </c>
      <c r="G106" s="65">
        <f t="shared" si="11"/>
        <v>7.241508025382605</v>
      </c>
      <c r="H106" s="65">
        <f t="shared" si="13"/>
        <v>7.241508025382605</v>
      </c>
      <c r="I106" s="23"/>
    </row>
    <row r="107" spans="2:9" ht="25.5">
      <c r="B107" s="60" t="s">
        <v>12</v>
      </c>
      <c r="C107" s="89">
        <v>238.4</v>
      </c>
      <c r="D107" s="64">
        <v>94.7</v>
      </c>
      <c r="E107" s="65">
        <v>80.1</v>
      </c>
      <c r="F107" s="15">
        <f t="shared" si="9"/>
        <v>-158.3</v>
      </c>
      <c r="G107" s="65">
        <f t="shared" si="11"/>
        <v>84.58289334741288</v>
      </c>
      <c r="H107" s="65">
        <f t="shared" si="4"/>
        <v>33.5989932885906</v>
      </c>
      <c r="I107" s="23"/>
    </row>
    <row r="108" spans="2:9" ht="25.5">
      <c r="B108" s="60" t="s">
        <v>108</v>
      </c>
      <c r="C108" s="89">
        <v>2.5</v>
      </c>
      <c r="D108" s="64">
        <v>2.5</v>
      </c>
      <c r="E108" s="65">
        <v>2.5</v>
      </c>
      <c r="F108" s="15"/>
      <c r="G108" s="65">
        <f t="shared" si="11"/>
        <v>100</v>
      </c>
      <c r="H108" s="65"/>
      <c r="I108" s="23"/>
    </row>
    <row r="109" spans="2:9" ht="25.5">
      <c r="B109" s="60" t="s">
        <v>44</v>
      </c>
      <c r="C109" s="88">
        <v>64.4</v>
      </c>
      <c r="D109" s="64">
        <v>53</v>
      </c>
      <c r="E109" s="65">
        <v>21.5</v>
      </c>
      <c r="F109" s="15">
        <f t="shared" si="9"/>
        <v>-42.900000000000006</v>
      </c>
      <c r="G109" s="65">
        <f t="shared" si="11"/>
        <v>40.56603773584906</v>
      </c>
      <c r="H109" s="65">
        <f t="shared" si="4"/>
        <v>33.38509316770186</v>
      </c>
      <c r="I109" s="23"/>
    </row>
    <row r="110" spans="2:9" ht="25.5">
      <c r="B110" s="60" t="s">
        <v>69</v>
      </c>
      <c r="C110" s="88">
        <v>19.1</v>
      </c>
      <c r="D110" s="64">
        <v>11</v>
      </c>
      <c r="E110" s="65"/>
      <c r="F110" s="15">
        <f t="shared" si="9"/>
        <v>-19.1</v>
      </c>
      <c r="G110" s="65">
        <f t="shared" si="11"/>
        <v>0</v>
      </c>
      <c r="H110" s="65"/>
      <c r="I110" s="23"/>
    </row>
    <row r="111" spans="2:9" ht="25.5">
      <c r="B111" s="60" t="s">
        <v>29</v>
      </c>
      <c r="C111" s="88">
        <v>2259.3</v>
      </c>
      <c r="D111" s="64">
        <v>2215.4</v>
      </c>
      <c r="E111" s="65">
        <v>681.1</v>
      </c>
      <c r="F111" s="15">
        <f t="shared" si="9"/>
        <v>-1578.2000000000003</v>
      </c>
      <c r="G111" s="65">
        <f t="shared" si="11"/>
        <v>30.743883723029704</v>
      </c>
      <c r="H111" s="65">
        <f aca="true" t="shared" si="14" ref="H111:H117">E111/C111*100</f>
        <v>30.146505554817864</v>
      </c>
      <c r="I111" s="23"/>
    </row>
    <row r="112" spans="2:9" ht="25.5" hidden="1">
      <c r="B112" s="60" t="e">
        <f>#REF!/#REF!*100</f>
        <v>#REF!</v>
      </c>
      <c r="C112" s="63"/>
      <c r="D112" s="63"/>
      <c r="E112" s="65"/>
      <c r="F112" s="15">
        <f t="shared" si="9"/>
        <v>0</v>
      </c>
      <c r="G112" s="65" t="e">
        <f t="shared" si="11"/>
        <v>#DIV/0!</v>
      </c>
      <c r="H112" s="65" t="e">
        <f t="shared" si="14"/>
        <v>#DIV/0!</v>
      </c>
      <c r="I112" s="23"/>
    </row>
    <row r="113" spans="2:9" ht="25.5" hidden="1">
      <c r="B113" s="60" t="e">
        <f>#REF!/#REF!*100</f>
        <v>#REF!</v>
      </c>
      <c r="C113" s="63"/>
      <c r="D113" s="63"/>
      <c r="E113" s="65"/>
      <c r="F113" s="15">
        <f t="shared" si="9"/>
        <v>0</v>
      </c>
      <c r="G113" s="65" t="e">
        <f t="shared" si="11"/>
        <v>#DIV/0!</v>
      </c>
      <c r="H113" s="65" t="e">
        <f t="shared" si="14"/>
        <v>#DIV/0!</v>
      </c>
      <c r="I113" s="23"/>
    </row>
    <row r="114" spans="2:9" ht="25.5" hidden="1">
      <c r="B114" s="60" t="e">
        <f>#REF!/#REF!*100</f>
        <v>#REF!</v>
      </c>
      <c r="C114" s="63"/>
      <c r="D114" s="63"/>
      <c r="E114" s="65"/>
      <c r="F114" s="15">
        <f t="shared" si="9"/>
        <v>0</v>
      </c>
      <c r="G114" s="65" t="e">
        <f t="shared" si="11"/>
        <v>#DIV/0!</v>
      </c>
      <c r="H114" s="65" t="e">
        <f t="shared" si="14"/>
        <v>#DIV/0!</v>
      </c>
      <c r="I114" s="23"/>
    </row>
    <row r="115" spans="2:9" ht="25.5" hidden="1">
      <c r="B115" s="60" t="e">
        <f>#REF!/#REF!*100</f>
        <v>#REF!</v>
      </c>
      <c r="C115" s="63"/>
      <c r="D115" s="63"/>
      <c r="E115" s="65"/>
      <c r="F115" s="15">
        <f t="shared" si="9"/>
        <v>0</v>
      </c>
      <c r="G115" s="65" t="e">
        <f t="shared" si="11"/>
        <v>#DIV/0!</v>
      </c>
      <c r="H115" s="65" t="e">
        <f t="shared" si="14"/>
        <v>#DIV/0!</v>
      </c>
      <c r="I115" s="23"/>
    </row>
    <row r="116" spans="2:9" ht="25.5">
      <c r="B116" s="60" t="s">
        <v>68</v>
      </c>
      <c r="C116" s="64">
        <v>2123.3</v>
      </c>
      <c r="D116" s="64">
        <v>2123.3</v>
      </c>
      <c r="E116" s="64">
        <v>764</v>
      </c>
      <c r="F116" s="15">
        <f t="shared" si="9"/>
        <v>-1359.3000000000002</v>
      </c>
      <c r="G116" s="65">
        <f>E116/D116*100</f>
        <v>35.98172655771676</v>
      </c>
      <c r="H116" s="65">
        <f t="shared" si="14"/>
        <v>35.98172655771676</v>
      </c>
      <c r="I116" s="23"/>
    </row>
    <row r="117" spans="2:9" ht="25.5">
      <c r="B117" s="59" t="s">
        <v>45</v>
      </c>
      <c r="C117" s="75">
        <f>C98+C99</f>
        <v>90760.10000000002</v>
      </c>
      <c r="D117" s="75">
        <f>D98+D99</f>
        <v>61123.8</v>
      </c>
      <c r="E117" s="75">
        <f>E98+E99</f>
        <v>52000.299999999996</v>
      </c>
      <c r="F117" s="17">
        <f t="shared" si="9"/>
        <v>-38759.800000000025</v>
      </c>
      <c r="G117" s="72">
        <f>E117/D117*100</f>
        <v>85.07373559889928</v>
      </c>
      <c r="H117" s="72">
        <f t="shared" si="14"/>
        <v>57.29422951274843</v>
      </c>
      <c r="I117" s="23"/>
    </row>
    <row r="118" spans="2:9" ht="25.5">
      <c r="B118" s="60"/>
      <c r="C118" s="63"/>
      <c r="D118" s="63"/>
      <c r="E118" s="65"/>
      <c r="F118" s="65"/>
      <c r="G118" s="65"/>
      <c r="H118" s="65"/>
      <c r="I118" s="23"/>
    </row>
    <row r="119" spans="2:13" ht="25.5" hidden="1">
      <c r="B119" s="25" t="s">
        <v>12</v>
      </c>
      <c r="C119" s="61">
        <v>29.2</v>
      </c>
      <c r="D119" s="61"/>
      <c r="E119" s="62">
        <v>9.2</v>
      </c>
      <c r="F119" s="76">
        <f t="shared" si="9"/>
        <v>-20</v>
      </c>
      <c r="G119" s="77" t="e">
        <f>#REF!/#REF!*100</f>
        <v>#REF!</v>
      </c>
      <c r="H119" s="77" t="e">
        <f>#REF!/#REF!*100</f>
        <v>#REF!</v>
      </c>
      <c r="J119" s="23"/>
      <c r="K119" s="23"/>
      <c r="L119" s="23"/>
      <c r="M119" s="23"/>
    </row>
    <row r="120" spans="2:13" ht="25.5" hidden="1">
      <c r="B120" s="25" t="s">
        <v>23</v>
      </c>
      <c r="C120" s="20">
        <v>3.3</v>
      </c>
      <c r="D120" s="20"/>
      <c r="E120" s="48">
        <v>2.8</v>
      </c>
      <c r="F120" s="15">
        <f t="shared" si="9"/>
        <v>-0.5</v>
      </c>
      <c r="G120" s="65" t="e">
        <f>#REF!/#REF!*100</f>
        <v>#REF!</v>
      </c>
      <c r="H120" s="65" t="e">
        <f>#REF!/#REF!*100</f>
        <v>#REF!</v>
      </c>
      <c r="J120" s="23"/>
      <c r="K120" s="23"/>
      <c r="L120" s="23"/>
      <c r="M120" s="23"/>
    </row>
    <row r="121" spans="2:13" ht="25.5" hidden="1">
      <c r="B121" s="25" t="s">
        <v>29</v>
      </c>
      <c r="C121" s="20">
        <v>20</v>
      </c>
      <c r="D121" s="20"/>
      <c r="E121" s="48">
        <v>8.8</v>
      </c>
      <c r="F121" s="15">
        <f t="shared" si="9"/>
        <v>-11.2</v>
      </c>
      <c r="G121" s="65" t="e">
        <f>#REF!/#REF!*100</f>
        <v>#REF!</v>
      </c>
      <c r="H121" s="65" t="e">
        <f>#REF!/#REF!*100</f>
        <v>#REF!</v>
      </c>
      <c r="J121" s="23"/>
      <c r="K121" s="23"/>
      <c r="L121" s="23"/>
      <c r="M121" s="23"/>
    </row>
    <row r="122" spans="2:13" ht="25.5" hidden="1">
      <c r="B122" s="25" t="s">
        <v>30</v>
      </c>
      <c r="C122" s="20">
        <v>27.6</v>
      </c>
      <c r="D122" s="20"/>
      <c r="E122" s="48">
        <v>27.1</v>
      </c>
      <c r="F122" s="15">
        <f t="shared" si="9"/>
        <v>-0.5</v>
      </c>
      <c r="G122" s="65" t="e">
        <f aca="true" t="shared" si="15" ref="G122:H126">D119/B119*100</f>
        <v>#VALUE!</v>
      </c>
      <c r="H122" s="65">
        <f t="shared" si="15"/>
        <v>31.506849315068493</v>
      </c>
      <c r="J122" s="23"/>
      <c r="K122" s="23"/>
      <c r="L122" s="23"/>
      <c r="M122" s="23"/>
    </row>
    <row r="123" spans="2:13" ht="25.5" hidden="1">
      <c r="B123" s="54" t="s">
        <v>18</v>
      </c>
      <c r="C123" s="20">
        <v>0.2</v>
      </c>
      <c r="D123" s="20"/>
      <c r="E123" s="48">
        <v>0.2</v>
      </c>
      <c r="F123" s="15">
        <f t="shared" si="9"/>
        <v>0</v>
      </c>
      <c r="G123" s="65" t="e">
        <f t="shared" si="15"/>
        <v>#VALUE!</v>
      </c>
      <c r="H123" s="65">
        <f t="shared" si="15"/>
        <v>84.84848484848484</v>
      </c>
      <c r="J123" s="23"/>
      <c r="K123" s="23"/>
      <c r="L123" s="23"/>
      <c r="M123" s="23"/>
    </row>
    <row r="124" spans="2:13" ht="30" hidden="1">
      <c r="B124" s="26" t="s">
        <v>37</v>
      </c>
      <c r="C124" s="20">
        <v>355.4</v>
      </c>
      <c r="D124" s="20"/>
      <c r="E124" s="48">
        <v>349.8</v>
      </c>
      <c r="F124" s="15">
        <f t="shared" si="9"/>
        <v>-5.599999999999966</v>
      </c>
      <c r="G124" s="65" t="e">
        <f t="shared" si="15"/>
        <v>#VALUE!</v>
      </c>
      <c r="H124" s="65">
        <f t="shared" si="15"/>
        <v>44.00000000000001</v>
      </c>
      <c r="J124" s="23"/>
      <c r="K124" s="23"/>
      <c r="L124" s="23"/>
      <c r="M124" s="23"/>
    </row>
    <row r="125" spans="2:13" ht="25.5" hidden="1">
      <c r="B125" s="18" t="s">
        <v>21</v>
      </c>
      <c r="C125" s="48">
        <v>16778.4</v>
      </c>
      <c r="D125" s="48"/>
      <c r="E125" s="48">
        <v>16643.9</v>
      </c>
      <c r="F125" s="15">
        <f t="shared" si="9"/>
        <v>-134.5</v>
      </c>
      <c r="G125" s="65" t="e">
        <f t="shared" si="15"/>
        <v>#VALUE!</v>
      </c>
      <c r="H125" s="65">
        <f t="shared" si="15"/>
        <v>98.18840579710145</v>
      </c>
      <c r="J125" s="23"/>
      <c r="K125" s="23"/>
      <c r="L125" s="23"/>
      <c r="M125" s="23"/>
    </row>
    <row r="126" spans="2:13" ht="25.5" hidden="1">
      <c r="B126" s="8"/>
      <c r="C126" s="50"/>
      <c r="D126" s="50"/>
      <c r="E126" s="19"/>
      <c r="F126" s="78" t="s">
        <v>16</v>
      </c>
      <c r="G126" s="65" t="e">
        <f t="shared" si="15"/>
        <v>#VALUE!</v>
      </c>
      <c r="H126" s="65">
        <f t="shared" si="15"/>
        <v>100</v>
      </c>
      <c r="J126" s="23"/>
      <c r="K126" s="23"/>
      <c r="L126" s="23"/>
      <c r="M126" s="23"/>
    </row>
    <row r="127" spans="2:13" ht="23.25">
      <c r="B127" s="8"/>
      <c r="C127" s="79"/>
      <c r="D127" s="79"/>
      <c r="E127" s="19"/>
      <c r="F127" s="80"/>
      <c r="G127" s="81"/>
      <c r="H127" s="81"/>
      <c r="J127" s="49"/>
      <c r="K127" s="49"/>
      <c r="L127" s="49"/>
      <c r="M127" s="49"/>
    </row>
    <row r="128" spans="3:13" ht="81.75" customHeight="1">
      <c r="C128" s="11"/>
      <c r="D128" s="11"/>
      <c r="E128" s="34"/>
      <c r="F128" s="67"/>
      <c r="G128" s="51"/>
      <c r="H128" s="24"/>
      <c r="J128" s="49"/>
      <c r="K128" s="49"/>
      <c r="L128" s="49"/>
      <c r="M128" s="49"/>
    </row>
    <row r="129" spans="5:8" ht="45.75" customHeight="1">
      <c r="E129" s="51"/>
      <c r="F129" s="51"/>
      <c r="G129" s="51"/>
      <c r="H129" s="49"/>
    </row>
    <row r="130" spans="5:8" ht="15.75">
      <c r="E130" s="51"/>
      <c r="F130" s="51"/>
      <c r="G130" s="51"/>
      <c r="H130" s="51"/>
    </row>
    <row r="131" spans="5:8" ht="15.75">
      <c r="E131" s="51"/>
      <c r="F131" s="51"/>
      <c r="G131" s="51"/>
      <c r="H131" s="51"/>
    </row>
    <row r="132" ht="15.75">
      <c r="H132" s="51"/>
    </row>
    <row r="133" ht="15.75">
      <c r="H133" s="51"/>
    </row>
    <row r="134" ht="15.75">
      <c r="H134" s="51"/>
    </row>
  </sheetData>
  <printOptions verticalCentered="1"/>
  <pageMargins left="0.1968503937007874" right="0.1968503937007874" top="0.2362204724409449" bottom="0.3937007874015748" header="0.2755905511811024" footer="0.1968503937007874"/>
  <pageSetup horizontalDpi="300" verticalDpi="3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Користувач</cp:lastModifiedBy>
  <cp:lastPrinted>2011-06-06T06:38:10Z</cp:lastPrinted>
  <dcterms:created xsi:type="dcterms:W3CDTF">1998-01-10T08:04:34Z</dcterms:created>
  <dcterms:modified xsi:type="dcterms:W3CDTF">2011-08-04T11:21:13Z</dcterms:modified>
  <cp:category/>
  <cp:version/>
  <cp:contentType/>
  <cp:contentStatus/>
</cp:coreProperties>
</file>